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TOM\1 - Synchro\03 - Aktuelle Dateien für Downloads und Seminare\"/>
    </mc:Choice>
  </mc:AlternateContent>
  <xr:revisionPtr revIDLastSave="0" documentId="13_ncr:1_{F930AEA5-9BDD-457D-B260-8686AA8FAA1E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Kalk C" sheetId="17" r:id="rId1"/>
    <sheet name="Kalk B" sheetId="19" r:id="rId2"/>
    <sheet name="Kalk D" sheetId="20" r:id="rId3"/>
  </sheets>
  <definedNames>
    <definedName name="Eingabebereich">#REF!,#REF!,#REF!,#REF!,#REF!,#REF!,#REF!,#REF!,#REF!,#REF!,#REF!,#REF!,#REF!,#REF!,#REF!,#REF!,#REF!,#REF!,#REF!,#REF!,#REF!,#REF!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7" l="1"/>
  <c r="E9" i="17" l="1"/>
  <c r="C6" i="19"/>
  <c r="C7" i="19"/>
  <c r="E7" i="19" s="1"/>
  <c r="C8" i="19"/>
  <c r="E8" i="19" s="1"/>
  <c r="C9" i="19"/>
  <c r="D10" i="19"/>
  <c r="D13" i="19" s="1"/>
  <c r="C13" i="19"/>
  <c r="C14" i="19"/>
  <c r="C18" i="19"/>
  <c r="C19" i="19"/>
  <c r="C20" i="19" s="1"/>
  <c r="B54" i="19"/>
  <c r="B47" i="19"/>
  <c r="B40" i="19"/>
  <c r="B33" i="19"/>
  <c r="D23" i="19"/>
  <c r="C10" i="17"/>
  <c r="F14" i="17" s="1"/>
  <c r="C15" i="17"/>
  <c r="E8" i="17"/>
  <c r="E48" i="17" s="1"/>
  <c r="B54" i="17"/>
  <c r="B47" i="17"/>
  <c r="B40" i="17"/>
  <c r="B33" i="17"/>
  <c r="C20" i="17"/>
  <c r="C6" i="20"/>
  <c r="E6" i="20" s="1"/>
  <c r="C7" i="20"/>
  <c r="E7" i="20" s="1"/>
  <c r="D41" i="20" s="1"/>
  <c r="C8" i="20"/>
  <c r="E8" i="20" s="1"/>
  <c r="C9" i="20"/>
  <c r="E9" i="20" s="1"/>
  <c r="D55" i="20" s="1"/>
  <c r="D10" i="20"/>
  <c r="D23" i="20" s="1"/>
  <c r="C13" i="20"/>
  <c r="C15" i="20" s="1"/>
  <c r="C14" i="20"/>
  <c r="C18" i="20"/>
  <c r="C19" i="20"/>
  <c r="B54" i="20"/>
  <c r="B47" i="20"/>
  <c r="B40" i="20"/>
  <c r="B33" i="20"/>
  <c r="E6" i="17"/>
  <c r="D34" i="17" s="1"/>
  <c r="D20" i="19"/>
  <c r="E41" i="17"/>
  <c r="E9" i="19"/>
  <c r="D55" i="19" s="1"/>
  <c r="C23" i="17" l="1"/>
  <c r="F23" i="17" s="1"/>
  <c r="E48" i="20"/>
  <c r="D48" i="20"/>
  <c r="C10" i="19"/>
  <c r="E6" i="19"/>
  <c r="E34" i="19" s="1"/>
  <c r="F8" i="17"/>
  <c r="F20" i="17"/>
  <c r="F18" i="17"/>
  <c r="D19" i="20"/>
  <c r="E19" i="20" s="1"/>
  <c r="E65" i="20" s="1"/>
  <c r="E41" i="19"/>
  <c r="D41" i="19"/>
  <c r="C15" i="19"/>
  <c r="C23" i="19" s="1"/>
  <c r="D19" i="19"/>
  <c r="E19" i="19" s="1"/>
  <c r="E51" i="19" s="1"/>
  <c r="D14" i="20"/>
  <c r="E14" i="20" s="1"/>
  <c r="D26" i="20"/>
  <c r="D15" i="20"/>
  <c r="E15" i="20" s="1"/>
  <c r="D18" i="20"/>
  <c r="E18" i="20" s="1"/>
  <c r="D20" i="20"/>
  <c r="D13" i="20"/>
  <c r="E13" i="20" s="1"/>
  <c r="D34" i="20"/>
  <c r="E34" i="20"/>
  <c r="E20" i="19"/>
  <c r="C26" i="17"/>
  <c r="F26" i="17" s="1"/>
  <c r="C10" i="20"/>
  <c r="F14" i="20" s="1"/>
  <c r="E13" i="19"/>
  <c r="E55" i="19"/>
  <c r="E34" i="17"/>
  <c r="E55" i="17"/>
  <c r="D55" i="17"/>
  <c r="D10" i="17"/>
  <c r="D48" i="19"/>
  <c r="E48" i="19"/>
  <c r="E37" i="19"/>
  <c r="F9" i="17"/>
  <c r="E55" i="20"/>
  <c r="E41" i="20"/>
  <c r="F13" i="17"/>
  <c r="C20" i="20"/>
  <c r="F19" i="17"/>
  <c r="F7" i="17"/>
  <c r="F10" i="17"/>
  <c r="F6" i="17"/>
  <c r="D15" i="19"/>
  <c r="F15" i="17"/>
  <c r="D26" i="19"/>
  <c r="D14" i="19"/>
  <c r="E14" i="19" s="1"/>
  <c r="D41" i="17"/>
  <c r="D48" i="17"/>
  <c r="D18" i="19"/>
  <c r="E18" i="19" s="1"/>
  <c r="E44" i="19" l="1"/>
  <c r="E65" i="19"/>
  <c r="E58" i="19"/>
  <c r="E15" i="19"/>
  <c r="D42" i="19" s="1"/>
  <c r="F15" i="19"/>
  <c r="F10" i="19"/>
  <c r="F7" i="19"/>
  <c r="F19" i="19"/>
  <c r="C26" i="19"/>
  <c r="F26" i="19" s="1"/>
  <c r="E10" i="19"/>
  <c r="D62" i="19" s="1"/>
  <c r="F18" i="19"/>
  <c r="F20" i="19"/>
  <c r="F8" i="19"/>
  <c r="F6" i="19"/>
  <c r="F9" i="19"/>
  <c r="F14" i="19"/>
  <c r="F13" i="19"/>
  <c r="D34" i="19"/>
  <c r="F8" i="20"/>
  <c r="F7" i="20"/>
  <c r="F18" i="20"/>
  <c r="F19" i="20"/>
  <c r="F13" i="20"/>
  <c r="F15" i="20"/>
  <c r="F10" i="20"/>
  <c r="F9" i="20"/>
  <c r="D50" i="20"/>
  <c r="E43" i="20"/>
  <c r="E64" i="20"/>
  <c r="E50" i="20"/>
  <c r="D49" i="20"/>
  <c r="D56" i="20"/>
  <c r="E42" i="20"/>
  <c r="E56" i="20"/>
  <c r="D63" i="20"/>
  <c r="E35" i="20"/>
  <c r="E49" i="20"/>
  <c r="E63" i="20"/>
  <c r="D42" i="20"/>
  <c r="D35" i="20"/>
  <c r="E58" i="20"/>
  <c r="E51" i="20"/>
  <c r="E37" i="20"/>
  <c r="E10" i="20"/>
  <c r="D62" i="20" s="1"/>
  <c r="D43" i="20"/>
  <c r="E36" i="20"/>
  <c r="E57" i="20"/>
  <c r="D36" i="20"/>
  <c r="D38" i="20" s="1"/>
  <c r="F6" i="20"/>
  <c r="E44" i="20"/>
  <c r="D57" i="20"/>
  <c r="D64" i="20"/>
  <c r="D63" i="19"/>
  <c r="E49" i="19"/>
  <c r="D56" i="19"/>
  <c r="D35" i="19"/>
  <c r="E35" i="19"/>
  <c r="E42" i="19"/>
  <c r="D49" i="19"/>
  <c r="E56" i="19"/>
  <c r="E23" i="19"/>
  <c r="F23" i="19"/>
  <c r="D36" i="19"/>
  <c r="E43" i="19"/>
  <c r="D64" i="19"/>
  <c r="D50" i="19"/>
  <c r="E64" i="19"/>
  <c r="E57" i="19"/>
  <c r="E36" i="19"/>
  <c r="D43" i="19"/>
  <c r="E50" i="19"/>
  <c r="D57" i="19"/>
  <c r="D23" i="17"/>
  <c r="E23" i="17" s="1"/>
  <c r="D15" i="17"/>
  <c r="E15" i="17" s="1"/>
  <c r="D19" i="17"/>
  <c r="E19" i="17" s="1"/>
  <c r="E10" i="17"/>
  <c r="D20" i="17"/>
  <c r="E20" i="17" s="1"/>
  <c r="D13" i="17"/>
  <c r="E13" i="17" s="1"/>
  <c r="D18" i="17"/>
  <c r="E18" i="17" s="1"/>
  <c r="D26" i="17"/>
  <c r="E26" i="17" s="1"/>
  <c r="D14" i="17"/>
  <c r="E14" i="17" s="1"/>
  <c r="F20" i="20"/>
  <c r="E20" i="20"/>
  <c r="C26" i="20"/>
  <c r="C23" i="20"/>
  <c r="E63" i="19" l="1"/>
  <c r="D52" i="19"/>
  <c r="D66" i="19"/>
  <c r="E62" i="19"/>
  <c r="E26" i="19"/>
  <c r="D59" i="20"/>
  <c r="D52" i="20"/>
  <c r="D45" i="20"/>
  <c r="E62" i="20"/>
  <c r="E66" i="20" s="1"/>
  <c r="E59" i="20"/>
  <c r="E52" i="20"/>
  <c r="E45" i="20"/>
  <c r="E52" i="19"/>
  <c r="E38" i="20"/>
  <c r="E45" i="19"/>
  <c r="D38" i="19"/>
  <c r="D66" i="20"/>
  <c r="E38" i="19"/>
  <c r="F23" i="20"/>
  <c r="E23" i="20"/>
  <c r="E62" i="17"/>
  <c r="D62" i="17"/>
  <c r="D59" i="19"/>
  <c r="E65" i="17"/>
  <c r="E58" i="17"/>
  <c r="E51" i="17"/>
  <c r="E37" i="17"/>
  <c r="E44" i="17"/>
  <c r="E56" i="17"/>
  <c r="E49" i="17"/>
  <c r="E42" i="17"/>
  <c r="D56" i="17"/>
  <c r="D63" i="17"/>
  <c r="D35" i="17"/>
  <c r="E35" i="17"/>
  <c r="E63" i="17"/>
  <c r="D49" i="17"/>
  <c r="D42" i="17"/>
  <c r="E36" i="17"/>
  <c r="D36" i="17"/>
  <c r="D50" i="17"/>
  <c r="E50" i="17"/>
  <c r="D57" i="17"/>
  <c r="E57" i="17"/>
  <c r="E43" i="17"/>
  <c r="D43" i="17"/>
  <c r="D64" i="17"/>
  <c r="E64" i="17"/>
  <c r="E59" i="19"/>
  <c r="E26" i="20"/>
  <c r="F26" i="20"/>
  <c r="D45" i="19"/>
  <c r="E66" i="19" l="1"/>
  <c r="E45" i="17"/>
  <c r="D59" i="17"/>
  <c r="D52" i="17"/>
  <c r="E52" i="17"/>
  <c r="E59" i="17"/>
  <c r="E66" i="17"/>
  <c r="D66" i="17"/>
  <c r="E38" i="17"/>
  <c r="D38" i="17"/>
  <c r="D45" i="17"/>
</calcChain>
</file>

<file path=xl/sharedStrings.xml><?xml version="1.0" encoding="utf-8"?>
<sst xmlns="http://schemas.openxmlformats.org/spreadsheetml/2006/main" count="243" uniqueCount="68">
  <si>
    <t>Kalkulationsmodell für alle Einsatz-Std. (C)</t>
  </si>
  <si>
    <t>differenziert für verschiedene 
Mitarbeiter-Gruppen</t>
  </si>
  <si>
    <t>Kalkulation der Kosten</t>
  </si>
  <si>
    <t>Kosten je Einsatz-Stunde</t>
  </si>
  <si>
    <t>Pos.</t>
  </si>
  <si>
    <t>Kostenpositionen</t>
  </si>
  <si>
    <t>in Std.</t>
  </si>
  <si>
    <t>1.</t>
  </si>
  <si>
    <t xml:space="preserve">Personalkosten der Mitarbeiter in der Pflege </t>
  </si>
  <si>
    <t>Prozentualer Anteil an ges. Pflege-Personalkosten</t>
  </si>
  <si>
    <t>1.1.</t>
  </si>
  <si>
    <t>1.2.</t>
  </si>
  <si>
    <t>1.3.</t>
  </si>
  <si>
    <t>2.</t>
  </si>
  <si>
    <t>2.1.</t>
  </si>
  <si>
    <t>Anteil des Zuschlags für Overheadkosten in Prozent</t>
  </si>
  <si>
    <t>2.2.</t>
  </si>
  <si>
    <t>2.3.</t>
  </si>
  <si>
    <t>Summe der gesamten Regie- und Verwaltungskosten (2.1 bis 2.2.)</t>
  </si>
  <si>
    <t>3.</t>
  </si>
  <si>
    <t>3.1.</t>
  </si>
  <si>
    <t>3.2.</t>
  </si>
  <si>
    <t>3.3.</t>
  </si>
  <si>
    <t>Summe der gesamten Sachkosten 
(3.1 bis 3.2)</t>
  </si>
  <si>
    <t>4.</t>
  </si>
  <si>
    <t>5.</t>
  </si>
  <si>
    <r>
      <t xml:space="preserve">Einsatzstunden
</t>
    </r>
    <r>
      <rPr>
        <sz val="12"/>
        <rFont val="Arial"/>
        <family val="2"/>
      </rPr>
      <t>(= Pflegezeit + Fahrtzeit)</t>
    </r>
  </si>
  <si>
    <t>Personalkosten Leitung des Pflegedienstes</t>
  </si>
  <si>
    <t>Personalkosten Regie (Verwaltung, Geschäftsführung usw.)</t>
  </si>
  <si>
    <t>.. andere Sachkosten ohne Investitionen (gem. § 82 Abs. 2 SGB XI)</t>
  </si>
  <si>
    <t>.. Investitionskosten (gem. § 82 Abs. 2 SGB XI, aber für alle Leistungsbereiche)</t>
  </si>
  <si>
    <t>Overhead-Kosten für die Leitung und Verwaltung des Pflegedienstes</t>
  </si>
  <si>
    <t>Overhead-Sachkosten</t>
  </si>
  <si>
    <r>
      <t>Ermittlung des indirekten Kostenanteils für Overhead</t>
    </r>
    <r>
      <rPr>
        <sz val="12"/>
        <rFont val="Arial"/>
        <family val="2"/>
      </rPr>
      <t xml:space="preserve">
</t>
    </r>
    <r>
      <rPr>
        <sz val="11"/>
        <rFont val="Arial"/>
        <family val="2"/>
      </rPr>
      <t>Gesamt-Zuschlag zu den Kosten in der Pflege (= 2.3 + 3.3)</t>
    </r>
  </si>
  <si>
    <t>= Grundlage für Vergütungsverhandlungen zur Berechnung der Preise für 
Leistungen und Hausbesuchspauschalen)</t>
  </si>
  <si>
    <t>Daraus ergeben sich folgende Berechnungen:</t>
  </si>
  <si>
    <t>Die Kosten einer</t>
  </si>
  <si>
    <t>für SGB V 
bzw. andere Leistungs-bereiche</t>
  </si>
  <si>
    <t>für SGB XI</t>
  </si>
  <si>
    <t>= Pflegepersonalkosten</t>
  </si>
  <si>
    <t>+ Sachkosten o. Inv.kosten-Anteil</t>
  </si>
  <si>
    <t>+ Investitionskosten gem. § 82 Abs. 2 SGB XI</t>
  </si>
  <si>
    <t>XXXXXXXX</t>
  </si>
  <si>
    <t>= Gesamtkosten pro Einsatz-Stunde (C)</t>
  </si>
  <si>
    <t>Einsatz-Stunde (C)</t>
  </si>
  <si>
    <t>+ Overhead-Personalkosten</t>
  </si>
  <si>
    <t>in €uro</t>
  </si>
  <si>
    <t>in €uro/Std.</t>
  </si>
  <si>
    <t>Kalkulationsmodell für alle Anwesenheits-Std. (B)</t>
  </si>
  <si>
    <t>Anwesenheits-stunden</t>
  </si>
  <si>
    <t>Kosten je Anwesenheits-Stunde</t>
  </si>
  <si>
    <t>= Grundlage zur Berechnung der Kosten von internen Prozessen z.B. im Rahmen einer Prozesskostenrechnung</t>
  </si>
  <si>
    <t>Kalkulationsmodell für alle Netto-Pflege-Std. (D)</t>
  </si>
  <si>
    <t>Pflegestunden</t>
  </si>
  <si>
    <t>Kosten je Pflege-Stunde</t>
  </si>
  <si>
    <t>Anwesenheits-Stunde (B)</t>
  </si>
  <si>
    <t>= Grundlage zur Berechnung von Leistungspauschalen, wo die Fahrtkosten schon enthalten sein sollen</t>
  </si>
  <si>
    <t>1.5.</t>
  </si>
  <si>
    <t>Summe der Personalkosten Pflege 
(1.1 bis 1.5.)</t>
  </si>
  <si>
    <r>
      <t xml:space="preserve">Examinierte Pflegefachkräfte 
</t>
    </r>
    <r>
      <rPr>
        <sz val="12"/>
        <rFont val="Arial"/>
        <family val="2"/>
      </rPr>
      <t>[mit mind. 3-jähriger Ausbildung]</t>
    </r>
  </si>
  <si>
    <t>1.4.</t>
  </si>
  <si>
    <r>
      <t xml:space="preserve">Ermittlung der Gesamtkosten 
</t>
    </r>
    <r>
      <rPr>
        <sz val="12"/>
        <rFont val="Arial"/>
        <family val="2"/>
      </rPr>
      <t>.. nicht relevant für die Ermittlung differenzierter Kosten (= 1.5 + 2.3 + 3.3)</t>
    </r>
  </si>
  <si>
    <t>e) Kosten im Durchschnitt</t>
  </si>
  <si>
    <t>Netto-Pflege-Stunde (C)</t>
  </si>
  <si>
    <r>
      <t xml:space="preserve">für SGB V 
</t>
    </r>
    <r>
      <rPr>
        <sz val="14"/>
        <rFont val="Arial"/>
        <family val="2"/>
      </rPr>
      <t xml:space="preserve">bzw. </t>
    </r>
    <r>
      <rPr>
        <b/>
        <sz val="16"/>
        <rFont val="Arial"/>
        <family val="2"/>
      </rPr>
      <t>andere Leistungs-bereiche</t>
    </r>
  </si>
  <si>
    <t>Pflegeassistentinnen, Betreuungs- und Hauswirtschafts - Mitarbeiterinnen</t>
  </si>
  <si>
    <r>
      <t>Mitarbeiter/innen im Bundesfreiwilligendienst (</t>
    </r>
    <r>
      <rPr>
        <b/>
        <sz val="11"/>
        <rFont val="Arial"/>
        <family val="2"/>
      </rPr>
      <t>BUFDI</t>
    </r>
    <r>
      <rPr>
        <sz val="11"/>
        <rFont val="Arial"/>
        <family val="2"/>
      </rPr>
      <t>s), im Freiwilligen Sozialen Jahr (</t>
    </r>
    <r>
      <rPr>
        <b/>
        <sz val="11"/>
        <rFont val="Arial"/>
        <family val="2"/>
      </rPr>
      <t>FSJ</t>
    </r>
    <r>
      <rPr>
        <sz val="11"/>
        <rFont val="Arial"/>
        <family val="2"/>
      </rPr>
      <t xml:space="preserve">) o.ä. </t>
    </r>
  </si>
  <si>
    <r>
      <t xml:space="preserve">Pflegekräfte, Pflegeassistentinnen
</t>
    </r>
    <r>
      <rPr>
        <sz val="12"/>
        <rFont val="Arial"/>
        <family val="2"/>
      </rPr>
      <t>[mit mind. 1-jähriger Ausbildung]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</si>
</sst>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\ &quot;Std.&quot;"/>
    <numFmt numFmtId="166" formatCode="#,##0\ &quot;€&quot;"/>
    <numFmt numFmtId="167" formatCode="#,##0.00\ &quot;€&quot;"/>
  </numFmts>
  <fonts count="22">
    <font>
      <sz val="11"/>
      <name val="FranklinGothic"/>
    </font>
    <font>
      <sz val="11"/>
      <name val="FranklinGothic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FranklinGothic"/>
    </font>
    <font>
      <b/>
      <sz val="12"/>
      <color indexed="9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8"/>
      <color indexed="8"/>
      <name val="Arial"/>
      <family val="2"/>
    </font>
    <font>
      <b/>
      <i/>
      <sz val="12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00">
    <xf numFmtId="0" fontId="0" fillId="0" borderId="0" xfId="0"/>
    <xf numFmtId="0" fontId="12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2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7" fillId="0" borderId="4" xfId="2" applyFont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4" fontId="9" fillId="0" borderId="8" xfId="1" applyNumberFormat="1" applyFont="1" applyBorder="1" applyAlignment="1">
      <alignment vertical="center"/>
    </xf>
    <xf numFmtId="16" fontId="4" fillId="0" borderId="9" xfId="2" applyNumberFormat="1" applyFont="1" applyBorder="1" applyAlignment="1">
      <alignment horizontal="left"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wrapText="1"/>
    </xf>
    <xf numFmtId="0" fontId="7" fillId="0" borderId="11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/>
    <xf numFmtId="0" fontId="7" fillId="0" borderId="10" xfId="2" applyFont="1" applyBorder="1" applyAlignment="1">
      <alignment vertical="center"/>
    </xf>
    <xf numFmtId="0" fontId="4" fillId="0" borderId="9" xfId="2" applyFont="1" applyBorder="1" applyAlignment="1">
      <alignment horizontal="left"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5" fillId="0" borderId="12" xfId="2" applyFont="1" applyBorder="1"/>
    <xf numFmtId="0" fontId="5" fillId="0" borderId="11" xfId="2" applyFont="1" applyBorder="1"/>
    <xf numFmtId="0" fontId="9" fillId="0" borderId="0" xfId="2" applyFont="1"/>
    <xf numFmtId="164" fontId="9" fillId="0" borderId="0" xfId="1" applyNumberFormat="1" applyFont="1" applyAlignment="1">
      <alignment vertical="center"/>
    </xf>
    <xf numFmtId="0" fontId="4" fillId="3" borderId="13" xfId="2" applyFont="1" applyFill="1" applyBorder="1" applyAlignment="1">
      <alignment horizontal="left" vertical="center"/>
    </xf>
    <xf numFmtId="16" fontId="4" fillId="3" borderId="14" xfId="2" applyNumberFormat="1" applyFont="1" applyFill="1" applyBorder="1" applyAlignment="1">
      <alignment horizontal="left" vertical="center"/>
    </xf>
    <xf numFmtId="0" fontId="4" fillId="3" borderId="4" xfId="2" applyFont="1" applyFill="1" applyBorder="1" applyAlignment="1">
      <alignment vertical="center" wrapText="1"/>
    </xf>
    <xf numFmtId="165" fontId="2" fillId="3" borderId="4" xfId="2" applyNumberFormat="1" applyFont="1" applyFill="1" applyBorder="1" applyAlignment="1">
      <alignment vertical="center"/>
    </xf>
    <xf numFmtId="16" fontId="17" fillId="3" borderId="6" xfId="2" applyNumberFormat="1" applyFont="1" applyFill="1" applyBorder="1" applyAlignment="1">
      <alignment horizontal="left" vertical="center"/>
    </xf>
    <xf numFmtId="0" fontId="17" fillId="3" borderId="7" xfId="2" applyFont="1" applyFill="1" applyBorder="1" applyAlignment="1">
      <alignment vertical="center" wrapText="1"/>
    </xf>
    <xf numFmtId="165" fontId="2" fillId="3" borderId="7" xfId="2" applyNumberFormat="1" applyFont="1" applyFill="1" applyBorder="1" applyAlignment="1">
      <alignment vertical="center"/>
    </xf>
    <xf numFmtId="0" fontId="7" fillId="3" borderId="4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 wrapText="1"/>
    </xf>
    <xf numFmtId="165" fontId="2" fillId="4" borderId="4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/>
    <xf numFmtId="0" fontId="4" fillId="0" borderId="0" xfId="2" applyFont="1" applyAlignment="1">
      <alignment vertical="center"/>
    </xf>
    <xf numFmtId="49" fontId="7" fillId="0" borderId="0" xfId="2" applyNumberFormat="1" applyFont="1" applyAlignment="1">
      <alignment vertical="center"/>
    </xf>
    <xf numFmtId="0" fontId="7" fillId="0" borderId="16" xfId="2" applyFont="1" applyBorder="1" applyAlignment="1">
      <alignment horizontal="center" vertical="center" wrapText="1"/>
    </xf>
    <xf numFmtId="166" fontId="2" fillId="4" borderId="4" xfId="2" applyNumberFormat="1" applyFont="1" applyFill="1" applyBorder="1" applyAlignment="1" applyProtection="1">
      <alignment vertical="center"/>
      <protection locked="0"/>
    </xf>
    <xf numFmtId="166" fontId="2" fillId="3" borderId="7" xfId="2" applyNumberFormat="1" applyFont="1" applyFill="1" applyBorder="1" applyAlignment="1">
      <alignment vertical="center"/>
    </xf>
    <xf numFmtId="166" fontId="2" fillId="3" borderId="4" xfId="2" applyNumberFormat="1" applyFont="1" applyFill="1" applyBorder="1" applyAlignment="1">
      <alignment vertical="center"/>
    </xf>
    <xf numFmtId="167" fontId="16" fillId="3" borderId="5" xfId="2" applyNumberFormat="1" applyFont="1" applyFill="1" applyBorder="1" applyAlignment="1">
      <alignment vertical="center"/>
    </xf>
    <xf numFmtId="167" fontId="2" fillId="3" borderId="16" xfId="2" applyNumberFormat="1" applyFont="1" applyFill="1" applyBorder="1" applyAlignment="1">
      <alignment vertical="center"/>
    </xf>
    <xf numFmtId="167" fontId="2" fillId="3" borderId="5" xfId="2" applyNumberFormat="1" applyFont="1" applyFill="1" applyBorder="1" applyAlignment="1">
      <alignment vertical="center"/>
    </xf>
    <xf numFmtId="167" fontId="16" fillId="3" borderId="16" xfId="2" applyNumberFormat="1" applyFont="1" applyFill="1" applyBorder="1" applyAlignment="1">
      <alignment vertical="center"/>
    </xf>
    <xf numFmtId="167" fontId="7" fillId="0" borderId="17" xfId="2" applyNumberFormat="1" applyFont="1" applyBorder="1" applyAlignment="1">
      <alignment vertical="center"/>
    </xf>
    <xf numFmtId="167" fontId="7" fillId="0" borderId="18" xfId="2" applyNumberFormat="1" applyFont="1" applyBorder="1" applyAlignment="1">
      <alignment vertical="center"/>
    </xf>
    <xf numFmtId="167" fontId="7" fillId="0" borderId="19" xfId="2" applyNumberFormat="1" applyFont="1" applyBorder="1" applyAlignment="1">
      <alignment vertical="center"/>
    </xf>
    <xf numFmtId="167" fontId="7" fillId="0" borderId="20" xfId="2" applyNumberFormat="1" applyFont="1" applyBorder="1" applyAlignment="1">
      <alignment vertical="center"/>
    </xf>
    <xf numFmtId="167" fontId="4" fillId="0" borderId="19" xfId="2" applyNumberFormat="1" applyFont="1" applyBorder="1" applyAlignment="1">
      <alignment horizontal="right" vertical="center"/>
    </xf>
    <xf numFmtId="167" fontId="11" fillId="5" borderId="21" xfId="2" applyNumberFormat="1" applyFont="1" applyFill="1" applyBorder="1" applyAlignment="1">
      <alignment vertical="center"/>
    </xf>
    <xf numFmtId="167" fontId="11" fillId="5" borderId="22" xfId="2" applyNumberFormat="1" applyFont="1" applyFill="1" applyBorder="1" applyAlignment="1">
      <alignment vertical="center"/>
    </xf>
    <xf numFmtId="167" fontId="7" fillId="0" borderId="23" xfId="2" applyNumberFormat="1" applyFont="1" applyBorder="1" applyAlignment="1">
      <alignment vertical="center"/>
    </xf>
    <xf numFmtId="167" fontId="7" fillId="0" borderId="24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49" fontId="5" fillId="0" borderId="17" xfId="2" applyNumberFormat="1" applyFont="1" applyBorder="1" applyAlignment="1">
      <alignment vertical="center"/>
    </xf>
    <xf numFmtId="49" fontId="5" fillId="0" borderId="19" xfId="2" applyNumberFormat="1" applyFont="1" applyBorder="1" applyAlignment="1">
      <alignment vertical="center"/>
    </xf>
    <xf numFmtId="49" fontId="5" fillId="0" borderId="21" xfId="2" applyNumberFormat="1" applyFont="1" applyBorder="1" applyAlignment="1">
      <alignment vertical="center"/>
    </xf>
    <xf numFmtId="0" fontId="5" fillId="0" borderId="25" xfId="2" applyFont="1" applyBorder="1"/>
    <xf numFmtId="0" fontId="5" fillId="0" borderId="26" xfId="2" applyFont="1" applyBorder="1"/>
    <xf numFmtId="0" fontId="5" fillId="0" borderId="27" xfId="2" applyFont="1" applyBorder="1"/>
    <xf numFmtId="0" fontId="3" fillId="3" borderId="4" xfId="2" applyFont="1" applyFill="1" applyBorder="1" applyAlignment="1">
      <alignment vertical="center" wrapText="1"/>
    </xf>
    <xf numFmtId="0" fontId="15" fillId="3" borderId="31" xfId="2" applyFont="1" applyFill="1" applyBorder="1" applyAlignment="1">
      <alignment horizontal="left" vertical="center" wrapText="1"/>
    </xf>
    <xf numFmtId="0" fontId="7" fillId="3" borderId="31" xfId="2" applyFont="1" applyFill="1" applyBorder="1" applyAlignment="1">
      <alignment horizontal="left" vertical="center" wrapText="1"/>
    </xf>
    <xf numFmtId="0" fontId="7" fillId="3" borderId="32" xfId="2" applyFont="1" applyFill="1" applyBorder="1" applyAlignment="1">
      <alignment horizontal="left" vertical="center" wrapText="1"/>
    </xf>
    <xf numFmtId="0" fontId="20" fillId="0" borderId="30" xfId="2" applyFont="1" applyBorder="1" applyAlignment="1">
      <alignment horizontal="center" wrapText="1"/>
    </xf>
    <xf numFmtId="0" fontId="20" fillId="0" borderId="23" xfId="2" applyFont="1" applyBorder="1" applyAlignment="1">
      <alignment horizontal="center" wrapText="1"/>
    </xf>
    <xf numFmtId="49" fontId="2" fillId="0" borderId="12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left" vertical="center"/>
    </xf>
    <xf numFmtId="49" fontId="2" fillId="0" borderId="11" xfId="2" applyNumberFormat="1" applyFont="1" applyBorder="1" applyAlignment="1">
      <alignment horizontal="left" vertical="center"/>
    </xf>
    <xf numFmtId="0" fontId="21" fillId="0" borderId="38" xfId="2" applyFont="1" applyBorder="1" applyAlignment="1">
      <alignment horizontal="center" wrapText="1"/>
    </xf>
    <xf numFmtId="0" fontId="21" fillId="0" borderId="39" xfId="2" applyFont="1" applyBorder="1" applyAlignment="1">
      <alignment horizontal="center" wrapText="1"/>
    </xf>
    <xf numFmtId="0" fontId="21" fillId="0" borderId="40" xfId="2" applyFont="1" applyBorder="1" applyAlignment="1">
      <alignment horizontal="center" wrapText="1"/>
    </xf>
    <xf numFmtId="0" fontId="5" fillId="0" borderId="0" xfId="2" applyFont="1" applyAlignment="1">
      <alignment horizontal="center" vertical="center" textRotation="180" wrapText="1"/>
    </xf>
    <xf numFmtId="0" fontId="5" fillId="0" borderId="29" xfId="2" applyFont="1" applyBorder="1" applyAlignment="1">
      <alignment horizontal="center" vertical="center" textRotation="180" wrapText="1"/>
    </xf>
    <xf numFmtId="0" fontId="5" fillId="0" borderId="33" xfId="2" applyFont="1" applyBorder="1" applyAlignment="1">
      <alignment horizontal="center" vertical="center" textRotation="180" wrapText="1"/>
    </xf>
    <xf numFmtId="0" fontId="14" fillId="0" borderId="34" xfId="2" applyFont="1" applyBorder="1" applyAlignment="1">
      <alignment horizontal="left" vertical="center" wrapText="1"/>
    </xf>
    <xf numFmtId="0" fontId="14" fillId="0" borderId="35" xfId="2" applyFont="1" applyBorder="1" applyAlignment="1">
      <alignment horizontal="left" vertical="center" wrapText="1"/>
    </xf>
    <xf numFmtId="0" fontId="15" fillId="3" borderId="36" xfId="2" applyFont="1" applyFill="1" applyBorder="1" applyAlignment="1">
      <alignment horizontal="left" vertical="center" wrapText="1"/>
    </xf>
    <xf numFmtId="0" fontId="15" fillId="3" borderId="37" xfId="2" applyFont="1" applyFill="1" applyBorder="1" applyAlignment="1">
      <alignment horizontal="left" vertical="center" wrapText="1"/>
    </xf>
    <xf numFmtId="0" fontId="15" fillId="3" borderId="31" xfId="2" applyFont="1" applyFill="1" applyBorder="1" applyAlignment="1">
      <alignment horizontal="left" vertical="center"/>
    </xf>
    <xf numFmtId="0" fontId="15" fillId="3" borderId="32" xfId="2" applyFont="1" applyFill="1" applyBorder="1" applyAlignment="1">
      <alignment horizontal="left" vertical="center"/>
    </xf>
    <xf numFmtId="0" fontId="4" fillId="0" borderId="28" xfId="2" applyFont="1" applyBorder="1" applyAlignment="1">
      <alignment horizontal="center" wrapText="1"/>
    </xf>
    <xf numFmtId="0" fontId="4" fillId="0" borderId="24" xfId="2" applyFont="1" applyBorder="1" applyAlignment="1">
      <alignment horizontal="center" wrapText="1"/>
    </xf>
    <xf numFmtId="0" fontId="4" fillId="0" borderId="41" xfId="2" applyFont="1" applyBorder="1" applyAlignment="1">
      <alignment horizontal="center" wrapText="1"/>
    </xf>
    <xf numFmtId="0" fontId="4" fillId="0" borderId="30" xfId="2" applyFont="1" applyBorder="1" applyAlignment="1">
      <alignment horizontal="center" wrapText="1"/>
    </xf>
    <xf numFmtId="0" fontId="4" fillId="0" borderId="23" xfId="2" applyFont="1" applyBorder="1" applyAlignment="1">
      <alignment horizontal="center" wrapText="1"/>
    </xf>
  </cellXfs>
  <cellStyles count="3">
    <cellStyle name="Prozent" xfId="1" builtinId="5"/>
    <cellStyle name="Standard" xfId="0" builtinId="0"/>
    <cellStyle name="Standard_Kalkulation von Stundensätzen 200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tabSelected="1" zoomScaleNormal="100" workbookViewId="0">
      <selection activeCell="D6" sqref="D6"/>
    </sheetView>
  </sheetViews>
  <sheetFormatPr baseColWidth="10" defaultColWidth="9.75" defaultRowHeight="12.75"/>
  <cols>
    <col min="1" max="1" width="4.0625" style="7" customWidth="1"/>
    <col min="2" max="2" width="42.75" style="7" customWidth="1"/>
    <col min="3" max="3" width="15.75" style="7" customWidth="1"/>
    <col min="4" max="4" width="16.9375" style="7" customWidth="1"/>
    <col min="5" max="5" width="20.125" style="7" customWidth="1"/>
    <col min="6" max="6" width="6.4375" style="31" customWidth="1"/>
    <col min="7" max="7" width="4.0625" style="7" customWidth="1"/>
    <col min="8" max="10" width="5.9375" style="7" customWidth="1"/>
    <col min="11" max="16384" width="9.75" style="7"/>
  </cols>
  <sheetData>
    <row r="1" spans="1:8" ht="36" customHeight="1">
      <c r="A1" s="1" t="s">
        <v>0</v>
      </c>
      <c r="B1" s="2"/>
      <c r="C1" s="2"/>
      <c r="D1" s="3"/>
      <c r="E1" s="4"/>
      <c r="F1" s="5"/>
      <c r="G1" s="6"/>
      <c r="H1" s="6"/>
    </row>
    <row r="2" spans="1:8" ht="44.2" customHeight="1">
      <c r="A2" s="80" t="s">
        <v>34</v>
      </c>
      <c r="B2" s="81"/>
      <c r="C2" s="81"/>
      <c r="D2" s="81"/>
      <c r="E2" s="82"/>
      <c r="F2" s="5"/>
      <c r="G2" s="6"/>
      <c r="H2" s="6"/>
    </row>
    <row r="3" spans="1:8" ht="50.2" customHeight="1">
      <c r="A3" s="89" t="s">
        <v>1</v>
      </c>
      <c r="B3" s="90"/>
      <c r="C3" s="8" t="s">
        <v>2</v>
      </c>
      <c r="D3" s="9" t="s">
        <v>26</v>
      </c>
      <c r="E3" s="10" t="s">
        <v>3</v>
      </c>
      <c r="F3" s="11"/>
      <c r="G3" s="6"/>
      <c r="H3" s="6"/>
    </row>
    <row r="4" spans="1:8" ht="18" customHeight="1" thickBot="1">
      <c r="A4" s="12" t="s">
        <v>4</v>
      </c>
      <c r="B4" s="13" t="s">
        <v>5</v>
      </c>
      <c r="C4" s="14" t="s">
        <v>46</v>
      </c>
      <c r="D4" s="15" t="s">
        <v>6</v>
      </c>
      <c r="E4" s="50" t="s">
        <v>47</v>
      </c>
      <c r="F4" s="16"/>
      <c r="G4" s="6"/>
      <c r="H4" s="6"/>
    </row>
    <row r="5" spans="1:8" ht="32.200000000000003" customHeight="1">
      <c r="A5" s="33" t="s">
        <v>7</v>
      </c>
      <c r="B5" s="91" t="s">
        <v>8</v>
      </c>
      <c r="C5" s="91"/>
      <c r="D5" s="91"/>
      <c r="E5" s="92"/>
      <c r="F5" s="16"/>
      <c r="G5" s="86" t="s">
        <v>9</v>
      </c>
      <c r="H5" s="6"/>
    </row>
    <row r="6" spans="1:8" ht="32.200000000000003" customHeight="1">
      <c r="A6" s="34" t="s">
        <v>10</v>
      </c>
      <c r="B6" s="35" t="s">
        <v>59</v>
      </c>
      <c r="C6" s="51">
        <v>376000</v>
      </c>
      <c r="D6" s="44">
        <v>9400</v>
      </c>
      <c r="E6" s="54">
        <f>IF(ISNUMBER(C6/D6),(C6/D6),"")</f>
        <v>40</v>
      </c>
      <c r="F6" s="17">
        <f>C6/$C$10</f>
        <v>0.57932964164763812</v>
      </c>
      <c r="G6" s="86"/>
      <c r="H6" s="6"/>
    </row>
    <row r="7" spans="1:8" ht="32.200000000000003" customHeight="1">
      <c r="A7" s="34" t="s">
        <v>11</v>
      </c>
      <c r="B7" s="35" t="s">
        <v>67</v>
      </c>
      <c r="C7" s="51">
        <v>210303.99999999997</v>
      </c>
      <c r="D7" s="44">
        <v>6572</v>
      </c>
      <c r="E7" s="54">
        <f>IF(ISNUMBER(C7/D7),(C7/D7),"")</f>
        <v>31.999999999999996</v>
      </c>
      <c r="F7" s="17">
        <f>C7/$C$10</f>
        <v>0.32403016211985342</v>
      </c>
      <c r="G7" s="86"/>
      <c r="H7" s="6"/>
    </row>
    <row r="8" spans="1:8" ht="32.200000000000003" customHeight="1">
      <c r="A8" s="34" t="s">
        <v>12</v>
      </c>
      <c r="B8" s="35" t="s">
        <v>65</v>
      </c>
      <c r="C8" s="51">
        <v>59612</v>
      </c>
      <c r="D8" s="44">
        <v>2129</v>
      </c>
      <c r="E8" s="54">
        <f>IF(ISNUMBER(C8/D8),(C8/D8),"")</f>
        <v>28</v>
      </c>
      <c r="F8" s="17">
        <f>C8/$C$10</f>
        <v>9.1848400526327145E-2</v>
      </c>
      <c r="G8" s="86"/>
      <c r="H8" s="6"/>
    </row>
    <row r="9" spans="1:8" ht="32.200000000000003" customHeight="1">
      <c r="A9" s="34" t="s">
        <v>60</v>
      </c>
      <c r="B9" s="74" t="s">
        <v>66</v>
      </c>
      <c r="C9" s="51">
        <v>3110</v>
      </c>
      <c r="D9" s="44">
        <v>311</v>
      </c>
      <c r="E9" s="54">
        <f>IF(ISNUMBER(C9/D9),(C9/D9),"")</f>
        <v>10</v>
      </c>
      <c r="F9" s="17">
        <f>C9/$C$10</f>
        <v>4.7917957061812625E-3</v>
      </c>
      <c r="G9" s="86"/>
      <c r="H9" s="6"/>
    </row>
    <row r="10" spans="1:8" ht="36" customHeight="1" thickBot="1">
      <c r="A10" s="37" t="s">
        <v>57</v>
      </c>
      <c r="B10" s="38" t="s">
        <v>58</v>
      </c>
      <c r="C10" s="52">
        <f>SUM(C6:C9)</f>
        <v>649026</v>
      </c>
      <c r="D10" s="39">
        <f>SUM(D6:D9)</f>
        <v>18412</v>
      </c>
      <c r="E10" s="55">
        <f>C10/D10</f>
        <v>35.25016293721486</v>
      </c>
      <c r="F10" s="17">
        <f>C10/$C$10</f>
        <v>1</v>
      </c>
      <c r="G10" s="87"/>
      <c r="H10" s="6"/>
    </row>
    <row r="11" spans="1:8" s="23" customFormat="1" ht="15.4" thickBot="1">
      <c r="A11" s="18"/>
      <c r="B11" s="19"/>
      <c r="C11" s="19"/>
      <c r="D11" s="20"/>
      <c r="E11" s="21"/>
      <c r="F11" s="16"/>
      <c r="G11" s="22"/>
      <c r="H11" s="22"/>
    </row>
    <row r="12" spans="1:8" ht="36" customHeight="1">
      <c r="A12" s="41" t="s">
        <v>13</v>
      </c>
      <c r="B12" s="93" t="s">
        <v>31</v>
      </c>
      <c r="C12" s="93"/>
      <c r="D12" s="93"/>
      <c r="E12" s="94"/>
      <c r="F12" s="16"/>
      <c r="G12" s="6"/>
      <c r="H12" s="6"/>
    </row>
    <row r="13" spans="1:8" ht="32.200000000000003" customHeight="1">
      <c r="A13" s="34" t="s">
        <v>14</v>
      </c>
      <c r="B13" s="40" t="s">
        <v>27</v>
      </c>
      <c r="C13" s="51">
        <v>121041.00000000003</v>
      </c>
      <c r="D13" s="36">
        <f>$D$10</f>
        <v>18412</v>
      </c>
      <c r="E13" s="56">
        <f>C13/D13</f>
        <v>6.5740278079513379</v>
      </c>
      <c r="F13" s="17">
        <f>C13/$C$10</f>
        <v>0.18649638073051006</v>
      </c>
      <c r="G13" s="88" t="s">
        <v>15</v>
      </c>
      <c r="H13" s="6"/>
    </row>
    <row r="14" spans="1:8" ht="32.200000000000003" customHeight="1">
      <c r="A14" s="34" t="s">
        <v>16</v>
      </c>
      <c r="B14" s="40" t="s">
        <v>28</v>
      </c>
      <c r="C14" s="51">
        <v>81491</v>
      </c>
      <c r="D14" s="36">
        <f>$D$10</f>
        <v>18412</v>
      </c>
      <c r="E14" s="56">
        <f>C14/D14</f>
        <v>4.4259721920486639</v>
      </c>
      <c r="F14" s="17">
        <f>C14/$C$10</f>
        <v>0.12555891443486086</v>
      </c>
      <c r="G14" s="88"/>
      <c r="H14" s="6"/>
    </row>
    <row r="15" spans="1:8" ht="32.200000000000003" customHeight="1" thickBot="1">
      <c r="A15" s="37" t="s">
        <v>17</v>
      </c>
      <c r="B15" s="38" t="s">
        <v>18</v>
      </c>
      <c r="C15" s="52">
        <f>SUM(C13:C14)</f>
        <v>202532.00000000003</v>
      </c>
      <c r="D15" s="39">
        <f>$D$10</f>
        <v>18412</v>
      </c>
      <c r="E15" s="57">
        <f>C15/D15</f>
        <v>11.000000000000002</v>
      </c>
      <c r="F15" s="17">
        <f>C15/$C$10</f>
        <v>0.31205529516537095</v>
      </c>
      <c r="G15" s="88"/>
      <c r="H15" s="6"/>
    </row>
    <row r="16" spans="1:8" s="23" customFormat="1" ht="18" customHeight="1" thickBot="1">
      <c r="A16" s="18"/>
      <c r="B16" s="19"/>
      <c r="C16" s="19"/>
      <c r="D16" s="24"/>
      <c r="E16" s="21"/>
      <c r="F16" s="17"/>
      <c r="G16" s="88"/>
      <c r="H16" s="22"/>
    </row>
    <row r="17" spans="1:8" ht="36" customHeight="1">
      <c r="A17" s="41" t="s">
        <v>19</v>
      </c>
      <c r="B17" s="93" t="s">
        <v>32</v>
      </c>
      <c r="C17" s="93"/>
      <c r="D17" s="93"/>
      <c r="E17" s="94"/>
      <c r="F17" s="17"/>
      <c r="G17" s="88"/>
      <c r="H17" s="6"/>
    </row>
    <row r="18" spans="1:8" ht="32.200000000000003" customHeight="1">
      <c r="A18" s="34" t="s">
        <v>20</v>
      </c>
      <c r="B18" s="40" t="s">
        <v>29</v>
      </c>
      <c r="C18" s="51">
        <v>72947</v>
      </c>
      <c r="D18" s="36">
        <f>$D$10</f>
        <v>18412</v>
      </c>
      <c r="E18" s="56">
        <f>C18/D18</f>
        <v>3.9619270041277428</v>
      </c>
      <c r="F18" s="17">
        <f>C18/$C$10</f>
        <v>0.11239457279061239</v>
      </c>
      <c r="G18" s="88"/>
      <c r="H18" s="6"/>
    </row>
    <row r="19" spans="1:8" ht="32.200000000000003" customHeight="1">
      <c r="A19" s="34" t="s">
        <v>21</v>
      </c>
      <c r="B19" s="40" t="s">
        <v>30</v>
      </c>
      <c r="C19" s="51">
        <v>92761</v>
      </c>
      <c r="D19" s="36">
        <f>$D$10</f>
        <v>18412</v>
      </c>
      <c r="E19" s="56">
        <f>C19/D19</f>
        <v>5.0380729958722572</v>
      </c>
      <c r="F19" s="17">
        <f>C19/$C$10</f>
        <v>0.14292339598105469</v>
      </c>
      <c r="G19" s="88"/>
      <c r="H19" s="6"/>
    </row>
    <row r="20" spans="1:8" ht="32.200000000000003" customHeight="1" thickBot="1">
      <c r="A20" s="37" t="s">
        <v>22</v>
      </c>
      <c r="B20" s="38" t="s">
        <v>23</v>
      </c>
      <c r="C20" s="52">
        <f>SUM(C18:C19)</f>
        <v>165708</v>
      </c>
      <c r="D20" s="39">
        <f>$D$10</f>
        <v>18412</v>
      </c>
      <c r="E20" s="57">
        <f>C20/D20</f>
        <v>9</v>
      </c>
      <c r="F20" s="17">
        <f>C20/$C$10</f>
        <v>0.25531796877166707</v>
      </c>
      <c r="G20" s="88"/>
      <c r="H20" s="6"/>
    </row>
    <row r="21" spans="1:8" s="23" customFormat="1" ht="18" customHeight="1" thickBot="1">
      <c r="A21" s="25"/>
      <c r="B21" s="19"/>
      <c r="C21" s="26"/>
      <c r="D21" s="27"/>
      <c r="E21" s="28"/>
      <c r="F21" s="17"/>
      <c r="G21" s="88"/>
      <c r="H21" s="22"/>
    </row>
    <row r="22" spans="1:8" ht="42" customHeight="1">
      <c r="A22" s="41" t="s">
        <v>24</v>
      </c>
      <c r="B22" s="75" t="s">
        <v>33</v>
      </c>
      <c r="C22" s="76"/>
      <c r="D22" s="76"/>
      <c r="E22" s="77"/>
      <c r="F22" s="17"/>
      <c r="G22" s="88"/>
      <c r="H22" s="6"/>
    </row>
    <row r="23" spans="1:8" ht="24" customHeight="1" thickBot="1">
      <c r="A23" s="42"/>
      <c r="B23" s="43"/>
      <c r="C23" s="52">
        <f>C15+C20</f>
        <v>368240</v>
      </c>
      <c r="D23" s="39">
        <f>$D$10</f>
        <v>18412</v>
      </c>
      <c r="E23" s="57">
        <f>C23/D23</f>
        <v>20</v>
      </c>
      <c r="F23" s="17">
        <f>C23/$C$10</f>
        <v>0.56737326393703791</v>
      </c>
      <c r="G23" s="88"/>
    </row>
    <row r="24" spans="1:8" ht="13.15" thickBot="1">
      <c r="A24" s="29"/>
      <c r="E24" s="30"/>
    </row>
    <row r="25" spans="1:8" ht="42" customHeight="1">
      <c r="A25" s="41" t="s">
        <v>25</v>
      </c>
      <c r="B25" s="75" t="s">
        <v>61</v>
      </c>
      <c r="C25" s="76"/>
      <c r="D25" s="76"/>
      <c r="E25" s="77"/>
      <c r="F25" s="32"/>
    </row>
    <row r="26" spans="1:8" ht="24" customHeight="1" thickBot="1">
      <c r="A26" s="42"/>
      <c r="B26" s="43"/>
      <c r="C26" s="52">
        <f>C20+C15+C10</f>
        <v>1017266</v>
      </c>
      <c r="D26" s="39">
        <f>$D$10</f>
        <v>18412</v>
      </c>
      <c r="E26" s="55">
        <f>C26/D26</f>
        <v>55.25016293721486</v>
      </c>
      <c r="F26" s="32">
        <f>C26/$C$10</f>
        <v>1.5673732639370379</v>
      </c>
    </row>
    <row r="28" spans="1:8" ht="13.15" thickBot="1"/>
    <row r="29" spans="1:8" ht="15">
      <c r="B29" s="23" t="s">
        <v>35</v>
      </c>
      <c r="E29" s="83" t="s">
        <v>64</v>
      </c>
    </row>
    <row r="30" spans="1:8" ht="17.25" customHeight="1">
      <c r="A30" s="22"/>
      <c r="B30" s="45" t="s">
        <v>36</v>
      </c>
      <c r="E30" s="84"/>
    </row>
    <row r="31" spans="1:8" ht="17.25" thickBot="1">
      <c r="A31" s="22"/>
      <c r="B31" s="46" t="s">
        <v>44</v>
      </c>
      <c r="D31" s="47"/>
      <c r="E31" s="84"/>
    </row>
    <row r="32" spans="1:8" ht="16.5" customHeight="1" thickTop="1">
      <c r="A32" s="22"/>
      <c r="B32" s="48"/>
      <c r="D32" s="78" t="s">
        <v>38</v>
      </c>
      <c r="E32" s="84"/>
    </row>
    <row r="33" spans="1:6" ht="15.75" customHeight="1" thickBot="1">
      <c r="A33" s="22"/>
      <c r="B33" s="67" t="str">
        <f>CONCATENATE("a) ","für ",B6)</f>
        <v>a) für Examinierte Pflegefachkräfte 
[mit mind. 3-jähriger Ausbildung]</v>
      </c>
      <c r="D33" s="79"/>
      <c r="E33" s="85"/>
    </row>
    <row r="34" spans="1:6" ht="15.4" thickTop="1">
      <c r="A34" s="22"/>
      <c r="B34" s="68" t="s">
        <v>39</v>
      </c>
      <c r="C34" s="71"/>
      <c r="D34" s="58">
        <f>$E$6</f>
        <v>40</v>
      </c>
      <c r="E34" s="59">
        <f>$E$6</f>
        <v>40</v>
      </c>
    </row>
    <row r="35" spans="1:6" ht="15">
      <c r="A35" s="22"/>
      <c r="B35" s="69" t="s">
        <v>45</v>
      </c>
      <c r="C35" s="72"/>
      <c r="D35" s="60">
        <f>$E$15</f>
        <v>11.000000000000002</v>
      </c>
      <c r="E35" s="61">
        <f>$E$15</f>
        <v>11.000000000000002</v>
      </c>
    </row>
    <row r="36" spans="1:6" ht="15">
      <c r="A36" s="22"/>
      <c r="B36" s="69" t="s">
        <v>40</v>
      </c>
      <c r="C36" s="72"/>
      <c r="D36" s="60">
        <f>$E$18</f>
        <v>3.9619270041277428</v>
      </c>
      <c r="E36" s="61">
        <f>$E$18</f>
        <v>3.9619270041277428</v>
      </c>
    </row>
    <row r="37" spans="1:6" ht="15">
      <c r="A37" s="22"/>
      <c r="B37" s="69" t="s">
        <v>41</v>
      </c>
      <c r="C37" s="72"/>
      <c r="D37" s="62" t="s">
        <v>42</v>
      </c>
      <c r="E37" s="61">
        <f>$E$19</f>
        <v>5.0380729958722572</v>
      </c>
    </row>
    <row r="38" spans="1:6" ht="15.4" thickBot="1">
      <c r="A38" s="22"/>
      <c r="B38" s="70" t="s">
        <v>43</v>
      </c>
      <c r="C38" s="73"/>
      <c r="D38" s="63">
        <f>SUM(D34:D37)</f>
        <v>54.961927004127745</v>
      </c>
      <c r="E38" s="64">
        <f>SUM(E34:E37)</f>
        <v>60</v>
      </c>
    </row>
    <row r="39" spans="1:6" ht="15.4" thickTop="1">
      <c r="A39" s="22"/>
      <c r="B39" s="49"/>
      <c r="D39" s="65"/>
      <c r="E39" s="66"/>
      <c r="F39" s="7"/>
    </row>
    <row r="40" spans="1:6" ht="15.4" thickBot="1">
      <c r="A40" s="22"/>
      <c r="B40" s="67" t="str">
        <f>CONCATENATE("b) ","für ",B7)</f>
        <v>b) für Pflegekräfte, Pflegeassistentinnen
[mit mind. 1-jähriger Ausbildung]</v>
      </c>
      <c r="D40" s="65"/>
      <c r="E40" s="66"/>
      <c r="F40" s="7"/>
    </row>
    <row r="41" spans="1:6" ht="15.4" thickTop="1">
      <c r="A41" s="22"/>
      <c r="B41" s="68" t="s">
        <v>39</v>
      </c>
      <c r="C41" s="71"/>
      <c r="D41" s="58">
        <f>$E$7</f>
        <v>31.999999999999996</v>
      </c>
      <c r="E41" s="59">
        <f>$E$7</f>
        <v>31.999999999999996</v>
      </c>
      <c r="F41" s="7"/>
    </row>
    <row r="42" spans="1:6" ht="15">
      <c r="A42" s="22"/>
      <c r="B42" s="69" t="s">
        <v>45</v>
      </c>
      <c r="C42" s="72"/>
      <c r="D42" s="60">
        <f>$E$15</f>
        <v>11.000000000000002</v>
      </c>
      <c r="E42" s="61">
        <f>$E$15</f>
        <v>11.000000000000002</v>
      </c>
      <c r="F42" s="7"/>
    </row>
    <row r="43" spans="1:6" ht="15">
      <c r="A43" s="22"/>
      <c r="B43" s="69" t="s">
        <v>40</v>
      </c>
      <c r="C43" s="72"/>
      <c r="D43" s="60">
        <f>$E$18</f>
        <v>3.9619270041277428</v>
      </c>
      <c r="E43" s="61">
        <f>$E$18</f>
        <v>3.9619270041277428</v>
      </c>
      <c r="F43" s="7"/>
    </row>
    <row r="44" spans="1:6" ht="15">
      <c r="A44" s="22"/>
      <c r="B44" s="69" t="s">
        <v>41</v>
      </c>
      <c r="C44" s="72"/>
      <c r="D44" s="62" t="s">
        <v>42</v>
      </c>
      <c r="E44" s="61">
        <f>$E$19</f>
        <v>5.0380729958722572</v>
      </c>
      <c r="F44" s="7"/>
    </row>
    <row r="45" spans="1:6" ht="15.4" thickBot="1">
      <c r="A45" s="22"/>
      <c r="B45" s="70" t="s">
        <v>43</v>
      </c>
      <c r="C45" s="73"/>
      <c r="D45" s="63">
        <f>SUM(D41:D44)</f>
        <v>46.961927004127745</v>
      </c>
      <c r="E45" s="64">
        <f>SUM(E41:E44)</f>
        <v>52</v>
      </c>
      <c r="F45" s="7"/>
    </row>
    <row r="46" spans="1:6" ht="15.4" thickTop="1">
      <c r="A46" s="22"/>
      <c r="B46" s="49"/>
      <c r="D46" s="65"/>
      <c r="E46" s="66"/>
      <c r="F46" s="7"/>
    </row>
    <row r="47" spans="1:6" ht="15.4" thickBot="1">
      <c r="A47" s="22"/>
      <c r="B47" s="67" t="str">
        <f>CONCATENATE("c) ","für ",B8)</f>
        <v>c) für Pflegeassistentinnen, Betreuungs- und Hauswirtschafts - Mitarbeiterinnen</v>
      </c>
      <c r="D47" s="65"/>
      <c r="E47" s="66"/>
      <c r="F47" s="7"/>
    </row>
    <row r="48" spans="1:6" ht="15.4" thickTop="1">
      <c r="A48" s="22"/>
      <c r="B48" s="68" t="s">
        <v>39</v>
      </c>
      <c r="C48" s="71"/>
      <c r="D48" s="58">
        <f>$E$8</f>
        <v>28</v>
      </c>
      <c r="E48" s="59">
        <f>$E$8</f>
        <v>28</v>
      </c>
      <c r="F48" s="7"/>
    </row>
    <row r="49" spans="1:6" ht="15">
      <c r="A49" s="22"/>
      <c r="B49" s="69" t="s">
        <v>45</v>
      </c>
      <c r="C49" s="72"/>
      <c r="D49" s="60">
        <f>$E$15</f>
        <v>11.000000000000002</v>
      </c>
      <c r="E49" s="61">
        <f>$E$15</f>
        <v>11.000000000000002</v>
      </c>
      <c r="F49" s="7"/>
    </row>
    <row r="50" spans="1:6" ht="15">
      <c r="A50" s="22"/>
      <c r="B50" s="69" t="s">
        <v>40</v>
      </c>
      <c r="C50" s="72"/>
      <c r="D50" s="60">
        <f>$E$18</f>
        <v>3.9619270041277428</v>
      </c>
      <c r="E50" s="61">
        <f>$E$18</f>
        <v>3.9619270041277428</v>
      </c>
      <c r="F50" s="7"/>
    </row>
    <row r="51" spans="1:6" ht="15">
      <c r="A51" s="22"/>
      <c r="B51" s="69" t="s">
        <v>41</v>
      </c>
      <c r="C51" s="72"/>
      <c r="D51" s="62" t="s">
        <v>42</v>
      </c>
      <c r="E51" s="61">
        <f>$E$19</f>
        <v>5.0380729958722572</v>
      </c>
      <c r="F51" s="7"/>
    </row>
    <row r="52" spans="1:6" ht="15.4" thickBot="1">
      <c r="A52" s="22"/>
      <c r="B52" s="70" t="s">
        <v>43</v>
      </c>
      <c r="C52" s="73"/>
      <c r="D52" s="63">
        <f>SUM(D48:D51)</f>
        <v>42.961927004127745</v>
      </c>
      <c r="E52" s="64">
        <f>SUM(E48:E51)</f>
        <v>48</v>
      </c>
      <c r="F52" s="7"/>
    </row>
    <row r="53" spans="1:6" ht="15.4" thickTop="1">
      <c r="A53" s="22"/>
      <c r="B53" s="49"/>
      <c r="D53" s="65"/>
      <c r="E53" s="66"/>
      <c r="F53" s="7"/>
    </row>
    <row r="54" spans="1:6" ht="15.4" thickBot="1">
      <c r="A54" s="22"/>
      <c r="B54" s="67" t="str">
        <f>CONCATENATE("d) ","für ",B9)</f>
        <v xml:space="preserve">d) für Mitarbeiter/innen im Bundesfreiwilligendienst (BUFDIs), im Freiwilligen Sozialen Jahr (FSJ) o.ä. </v>
      </c>
      <c r="D54" s="65"/>
      <c r="E54" s="66"/>
      <c r="F54" s="7"/>
    </row>
    <row r="55" spans="1:6" ht="15.4" thickTop="1">
      <c r="A55" s="22"/>
      <c r="B55" s="68" t="s">
        <v>39</v>
      </c>
      <c r="C55" s="71"/>
      <c r="D55" s="58">
        <f>$E$9</f>
        <v>10</v>
      </c>
      <c r="E55" s="59">
        <f>$E$9</f>
        <v>10</v>
      </c>
      <c r="F55" s="7"/>
    </row>
    <row r="56" spans="1:6" ht="15">
      <c r="A56" s="22"/>
      <c r="B56" s="69" t="s">
        <v>45</v>
      </c>
      <c r="C56" s="72"/>
      <c r="D56" s="60">
        <f>$E$15</f>
        <v>11.000000000000002</v>
      </c>
      <c r="E56" s="61">
        <f>$E$15</f>
        <v>11.000000000000002</v>
      </c>
      <c r="F56" s="7"/>
    </row>
    <row r="57" spans="1:6" ht="15">
      <c r="A57" s="6"/>
      <c r="B57" s="69" t="s">
        <v>40</v>
      </c>
      <c r="C57" s="72"/>
      <c r="D57" s="60">
        <f>$E$18</f>
        <v>3.9619270041277428</v>
      </c>
      <c r="E57" s="61">
        <f>$E$18</f>
        <v>3.9619270041277428</v>
      </c>
      <c r="F57" s="7"/>
    </row>
    <row r="58" spans="1:6" ht="15">
      <c r="A58" s="6"/>
      <c r="B58" s="69" t="s">
        <v>41</v>
      </c>
      <c r="C58" s="72"/>
      <c r="D58" s="62" t="s">
        <v>42</v>
      </c>
      <c r="E58" s="61">
        <f>$E$19</f>
        <v>5.0380729958722572</v>
      </c>
      <c r="F58" s="7"/>
    </row>
    <row r="59" spans="1:6" ht="15.4" thickBot="1">
      <c r="B59" s="70" t="s">
        <v>43</v>
      </c>
      <c r="C59" s="73"/>
      <c r="D59" s="63">
        <f>SUM(D55:D58)</f>
        <v>24.961927004127745</v>
      </c>
      <c r="E59" s="64">
        <f>SUM(E55:E58)</f>
        <v>30</v>
      </c>
      <c r="F59" s="7"/>
    </row>
    <row r="60" spans="1:6" ht="15.4" thickTop="1">
      <c r="D60" s="65"/>
      <c r="E60" s="66"/>
    </row>
    <row r="61" spans="1:6" ht="15.4" thickBot="1">
      <c r="B61" s="67" t="s">
        <v>62</v>
      </c>
      <c r="D61" s="65"/>
      <c r="E61" s="66"/>
    </row>
    <row r="62" spans="1:6" ht="15.4" thickTop="1">
      <c r="B62" s="68" t="s">
        <v>39</v>
      </c>
      <c r="C62" s="71"/>
      <c r="D62" s="58">
        <f>E10</f>
        <v>35.25016293721486</v>
      </c>
      <c r="E62" s="59">
        <f>E10</f>
        <v>35.25016293721486</v>
      </c>
    </row>
    <row r="63" spans="1:6" ht="15">
      <c r="B63" s="69" t="s">
        <v>45</v>
      </c>
      <c r="C63" s="72"/>
      <c r="D63" s="60">
        <f>$E$15</f>
        <v>11.000000000000002</v>
      </c>
      <c r="E63" s="61">
        <f>$E$15</f>
        <v>11.000000000000002</v>
      </c>
    </row>
    <row r="64" spans="1:6" ht="15">
      <c r="B64" s="69" t="s">
        <v>40</v>
      </c>
      <c r="C64" s="72"/>
      <c r="D64" s="60">
        <f>$E$18</f>
        <v>3.9619270041277428</v>
      </c>
      <c r="E64" s="61">
        <f>$E$18</f>
        <v>3.9619270041277428</v>
      </c>
    </row>
    <row r="65" spans="2:5" ht="15">
      <c r="B65" s="69" t="s">
        <v>41</v>
      </c>
      <c r="C65" s="72"/>
      <c r="D65" s="62" t="s">
        <v>42</v>
      </c>
      <c r="E65" s="61">
        <f>$E$19</f>
        <v>5.0380729958722572</v>
      </c>
    </row>
    <row r="66" spans="2:5" ht="15.4" thickBot="1">
      <c r="B66" s="70" t="s">
        <v>43</v>
      </c>
      <c r="C66" s="73"/>
      <c r="D66" s="63">
        <f>SUM(D62:D65)</f>
        <v>50.212089941342605</v>
      </c>
      <c r="E66" s="64">
        <f>SUM(E62:E65)</f>
        <v>55.25016293721486</v>
      </c>
    </row>
    <row r="67" spans="2:5" ht="13.15" thickTop="1"/>
  </sheetData>
  <sheetProtection sheet="1" objects="1" scenarios="1"/>
  <mergeCells count="11">
    <mergeCell ref="B22:E22"/>
    <mergeCell ref="D32:D33"/>
    <mergeCell ref="A2:E2"/>
    <mergeCell ref="E29:E33"/>
    <mergeCell ref="G5:G10"/>
    <mergeCell ref="B25:E25"/>
    <mergeCell ref="G13:G23"/>
    <mergeCell ref="A3:B3"/>
    <mergeCell ref="B5:E5"/>
    <mergeCell ref="B12:E12"/>
    <mergeCell ref="B17:E17"/>
  </mergeCells>
  <phoneticPr fontId="0" type="noConversion"/>
  <pageMargins left="0.78740157480314965" right="0.78740157480314965" top="0.78740157480314965" bottom="0.78740157480314965" header="0.59055118110236227" footer="0.59055118110236227"/>
  <pageSetup paperSize="9" scale="69" orientation="portrait" horizontalDpi="300" verticalDpi="300" r:id="rId1"/>
  <headerFooter alignWithMargins="0">
    <oddFooter>&amp;L&amp;"Arial,Standard"&amp;8Datei: &amp;F, Register: &amp;A, Seite &amp;P, © Sießegger 1996-2012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7"/>
  <sheetViews>
    <sheetView zoomScale="130" zoomScaleNormal="130" workbookViewId="0">
      <selection activeCell="B6" sqref="B6:B9"/>
    </sheetView>
  </sheetViews>
  <sheetFormatPr baseColWidth="10" defaultColWidth="9.75" defaultRowHeight="12.75"/>
  <cols>
    <col min="1" max="1" width="4.0625" style="7" customWidth="1"/>
    <col min="2" max="2" width="42.75" style="7" customWidth="1"/>
    <col min="3" max="4" width="15.75" style="7" customWidth="1"/>
    <col min="5" max="5" width="20.125" style="7" customWidth="1"/>
    <col min="6" max="6" width="5.75" style="31" customWidth="1"/>
    <col min="7" max="7" width="4.0625" style="7" customWidth="1"/>
    <col min="8" max="10" width="5.9375" style="7" customWidth="1"/>
    <col min="11" max="16384" width="9.75" style="7"/>
  </cols>
  <sheetData>
    <row r="1" spans="1:8" ht="36" customHeight="1">
      <c r="A1" s="1" t="s">
        <v>48</v>
      </c>
      <c r="B1" s="2"/>
      <c r="C1" s="2"/>
      <c r="D1" s="3"/>
      <c r="E1" s="4"/>
      <c r="F1" s="5"/>
      <c r="G1" s="6"/>
      <c r="H1" s="6"/>
    </row>
    <row r="2" spans="1:8" ht="44.2" customHeight="1">
      <c r="A2" s="80" t="s">
        <v>51</v>
      </c>
      <c r="B2" s="81"/>
      <c r="C2" s="81"/>
      <c r="D2" s="81"/>
      <c r="E2" s="82"/>
      <c r="F2" s="5"/>
      <c r="G2" s="6"/>
      <c r="H2" s="6"/>
    </row>
    <row r="3" spans="1:8" ht="50.2" customHeight="1">
      <c r="A3" s="89" t="s">
        <v>1</v>
      </c>
      <c r="B3" s="90"/>
      <c r="C3" s="8" t="s">
        <v>2</v>
      </c>
      <c r="D3" s="9" t="s">
        <v>49</v>
      </c>
      <c r="E3" s="10" t="s">
        <v>50</v>
      </c>
      <c r="F3" s="11"/>
      <c r="G3" s="6"/>
      <c r="H3" s="6"/>
    </row>
    <row r="4" spans="1:8" ht="18" customHeight="1" thickBot="1">
      <c r="A4" s="12" t="s">
        <v>4</v>
      </c>
      <c r="B4" s="13" t="s">
        <v>5</v>
      </c>
      <c r="C4" s="14" t="s">
        <v>46</v>
      </c>
      <c r="D4" s="15" t="s">
        <v>6</v>
      </c>
      <c r="E4" s="50" t="s">
        <v>47</v>
      </c>
      <c r="F4" s="16"/>
      <c r="G4" s="6"/>
      <c r="H4" s="6"/>
    </row>
    <row r="5" spans="1:8" ht="32.200000000000003" customHeight="1">
      <c r="A5" s="33" t="s">
        <v>7</v>
      </c>
      <c r="B5" s="91" t="s">
        <v>8</v>
      </c>
      <c r="C5" s="91"/>
      <c r="D5" s="91"/>
      <c r="E5" s="92"/>
      <c r="F5" s="16"/>
      <c r="G5" s="86" t="s">
        <v>9</v>
      </c>
      <c r="H5" s="6"/>
    </row>
    <row r="6" spans="1:8" ht="32.200000000000003" customHeight="1">
      <c r="A6" s="34" t="s">
        <v>10</v>
      </c>
      <c r="B6" s="35" t="s">
        <v>59</v>
      </c>
      <c r="C6" s="53">
        <f>'Kalk C'!C6</f>
        <v>376000</v>
      </c>
      <c r="D6" s="44">
        <v>10969</v>
      </c>
      <c r="E6" s="54">
        <f>IF(ISNUMBER(C6/D6),(C6/D6),"")</f>
        <v>34.278421004649466</v>
      </c>
      <c r="F6" s="17">
        <f>C6/$C$10</f>
        <v>0.57932964164763812</v>
      </c>
      <c r="G6" s="86"/>
      <c r="H6" s="6"/>
    </row>
    <row r="7" spans="1:8" ht="32.200000000000003" customHeight="1">
      <c r="A7" s="34" t="s">
        <v>11</v>
      </c>
      <c r="B7" s="35" t="s">
        <v>67</v>
      </c>
      <c r="C7" s="53">
        <f>'Kalk C'!C7</f>
        <v>210303.99999999997</v>
      </c>
      <c r="D7" s="44">
        <v>8209</v>
      </c>
      <c r="E7" s="54">
        <f>IF(ISNUMBER(C7/D7),(C7/D7),"")</f>
        <v>25.618711170666337</v>
      </c>
      <c r="F7" s="17">
        <f>C7/$C$10</f>
        <v>0.32403016211985342</v>
      </c>
      <c r="G7" s="86"/>
      <c r="H7" s="6"/>
    </row>
    <row r="8" spans="1:8" ht="32.200000000000003" customHeight="1">
      <c r="A8" s="34" t="s">
        <v>12</v>
      </c>
      <c r="B8" s="35" t="s">
        <v>65</v>
      </c>
      <c r="C8" s="53">
        <f>'Kalk C'!C8</f>
        <v>59612</v>
      </c>
      <c r="D8" s="44">
        <v>2432</v>
      </c>
      <c r="E8" s="54">
        <f>IF(ISNUMBER(C8/D8),(C8/D8),"")</f>
        <v>24.511513157894736</v>
      </c>
      <c r="F8" s="17">
        <f>C8/$C$10</f>
        <v>9.1848400526327145E-2</v>
      </c>
      <c r="G8" s="86"/>
      <c r="H8" s="6"/>
    </row>
    <row r="9" spans="1:8" ht="32.200000000000003" customHeight="1">
      <c r="A9" s="34" t="s">
        <v>60</v>
      </c>
      <c r="B9" s="74" t="s">
        <v>66</v>
      </c>
      <c r="C9" s="53">
        <f>'Kalk C'!C9</f>
        <v>3110</v>
      </c>
      <c r="D9" s="44">
        <v>554</v>
      </c>
      <c r="E9" s="54">
        <f>IF(ISNUMBER(C9/D9),(C9/D9),"")</f>
        <v>5.6137184115523464</v>
      </c>
      <c r="F9" s="17">
        <f>C9/$C$10</f>
        <v>4.7917957061812625E-3</v>
      </c>
      <c r="G9" s="86"/>
      <c r="H9" s="6"/>
    </row>
    <row r="10" spans="1:8" ht="36" customHeight="1" thickBot="1">
      <c r="A10" s="37" t="s">
        <v>57</v>
      </c>
      <c r="B10" s="38" t="s">
        <v>58</v>
      </c>
      <c r="C10" s="52">
        <f>SUM(C6:C9)</f>
        <v>649026</v>
      </c>
      <c r="D10" s="39">
        <f>SUM(D6:D9)</f>
        <v>22164</v>
      </c>
      <c r="E10" s="55">
        <f>C10/D10</f>
        <v>29.282891174878181</v>
      </c>
      <c r="F10" s="17">
        <f>C10/$C$10</f>
        <v>1</v>
      </c>
      <c r="G10" s="87"/>
      <c r="H10" s="6"/>
    </row>
    <row r="11" spans="1:8" s="23" customFormat="1" ht="15.4" thickBot="1">
      <c r="A11" s="18"/>
      <c r="B11" s="19"/>
      <c r="C11" s="19"/>
      <c r="D11" s="20"/>
      <c r="E11" s="21"/>
      <c r="F11" s="16"/>
      <c r="G11" s="22"/>
      <c r="H11" s="22"/>
    </row>
    <row r="12" spans="1:8" ht="36" customHeight="1">
      <c r="A12" s="41" t="s">
        <v>13</v>
      </c>
      <c r="B12" s="93" t="s">
        <v>31</v>
      </c>
      <c r="C12" s="93"/>
      <c r="D12" s="93"/>
      <c r="E12" s="94"/>
      <c r="F12" s="16"/>
      <c r="G12" s="6"/>
      <c r="H12" s="6"/>
    </row>
    <row r="13" spans="1:8" ht="32.200000000000003" customHeight="1">
      <c r="A13" s="34" t="s">
        <v>14</v>
      </c>
      <c r="B13" s="40" t="s">
        <v>27</v>
      </c>
      <c r="C13" s="53">
        <f>'Kalk C'!C13</f>
        <v>121041.00000000003</v>
      </c>
      <c r="D13" s="36">
        <f>$D$10</f>
        <v>22164</v>
      </c>
      <c r="E13" s="56">
        <f>C13/D13</f>
        <v>5.461153221440175</v>
      </c>
      <c r="F13" s="17">
        <f>C13/$C$10</f>
        <v>0.18649638073051006</v>
      </c>
      <c r="G13" s="88" t="s">
        <v>15</v>
      </c>
      <c r="H13" s="6"/>
    </row>
    <row r="14" spans="1:8" ht="32.200000000000003" customHeight="1">
      <c r="A14" s="34" t="s">
        <v>16</v>
      </c>
      <c r="B14" s="40" t="s">
        <v>28</v>
      </c>
      <c r="C14" s="53">
        <f>'Kalk C'!C14</f>
        <v>81491</v>
      </c>
      <c r="D14" s="36">
        <f>$D$10</f>
        <v>22164</v>
      </c>
      <c r="E14" s="56">
        <f>C14/D14</f>
        <v>3.6767280274318717</v>
      </c>
      <c r="F14" s="17">
        <f>C14/$C$10</f>
        <v>0.12555891443486086</v>
      </c>
      <c r="G14" s="88"/>
      <c r="H14" s="6"/>
    </row>
    <row r="15" spans="1:8" ht="32.200000000000003" customHeight="1" thickBot="1">
      <c r="A15" s="37" t="s">
        <v>17</v>
      </c>
      <c r="B15" s="38" t="s">
        <v>18</v>
      </c>
      <c r="C15" s="52">
        <f>SUM(C13:C14)</f>
        <v>202532.00000000003</v>
      </c>
      <c r="D15" s="39">
        <f>$D$10</f>
        <v>22164</v>
      </c>
      <c r="E15" s="57">
        <f>C15/D15</f>
        <v>9.1378812488720467</v>
      </c>
      <c r="F15" s="17">
        <f>C15/$C$10</f>
        <v>0.31205529516537095</v>
      </c>
      <c r="G15" s="88"/>
      <c r="H15" s="6"/>
    </row>
    <row r="16" spans="1:8" s="23" customFormat="1" ht="18" customHeight="1" thickBot="1">
      <c r="A16" s="18"/>
      <c r="B16" s="19"/>
      <c r="C16" s="19"/>
      <c r="D16" s="24"/>
      <c r="E16" s="21"/>
      <c r="F16" s="17"/>
      <c r="G16" s="88"/>
      <c r="H16" s="22"/>
    </row>
    <row r="17" spans="1:8" ht="36" customHeight="1">
      <c r="A17" s="41" t="s">
        <v>19</v>
      </c>
      <c r="B17" s="93" t="s">
        <v>32</v>
      </c>
      <c r="C17" s="93"/>
      <c r="D17" s="93"/>
      <c r="E17" s="94"/>
      <c r="F17" s="17"/>
      <c r="G17" s="88"/>
      <c r="H17" s="6"/>
    </row>
    <row r="18" spans="1:8" ht="32.200000000000003" customHeight="1">
      <c r="A18" s="34" t="s">
        <v>20</v>
      </c>
      <c r="B18" s="40" t="s">
        <v>29</v>
      </c>
      <c r="C18" s="53">
        <f>'Kalk C'!C18</f>
        <v>72947</v>
      </c>
      <c r="D18" s="36">
        <f>$D$10</f>
        <v>22164</v>
      </c>
      <c r="E18" s="56">
        <f>C18/D18</f>
        <v>3.2912380436744271</v>
      </c>
      <c r="F18" s="17">
        <f>C18/$C$10</f>
        <v>0.11239457279061239</v>
      </c>
      <c r="G18" s="88"/>
      <c r="H18" s="6"/>
    </row>
    <row r="19" spans="1:8" ht="32.200000000000003" customHeight="1">
      <c r="A19" s="34" t="s">
        <v>21</v>
      </c>
      <c r="B19" s="40" t="s">
        <v>30</v>
      </c>
      <c r="C19" s="53">
        <f>'Kalk C'!C19</f>
        <v>92761</v>
      </c>
      <c r="D19" s="36">
        <f>$D$10</f>
        <v>22164</v>
      </c>
      <c r="E19" s="56">
        <f>C19/D19</f>
        <v>4.1852102508572457</v>
      </c>
      <c r="F19" s="17">
        <f>C19/$C$10</f>
        <v>0.14292339598105469</v>
      </c>
      <c r="G19" s="88"/>
      <c r="H19" s="6"/>
    </row>
    <row r="20" spans="1:8" ht="32.200000000000003" customHeight="1" thickBot="1">
      <c r="A20" s="37" t="s">
        <v>22</v>
      </c>
      <c r="B20" s="38" t="s">
        <v>23</v>
      </c>
      <c r="C20" s="52">
        <f>SUM(C18:C19)</f>
        <v>165708</v>
      </c>
      <c r="D20" s="39">
        <f>$D$10</f>
        <v>22164</v>
      </c>
      <c r="E20" s="57">
        <f>C20/D20</f>
        <v>7.4764482945316733</v>
      </c>
      <c r="F20" s="17">
        <f>C20/$C$10</f>
        <v>0.25531796877166707</v>
      </c>
      <c r="G20" s="88"/>
      <c r="H20" s="6"/>
    </row>
    <row r="21" spans="1:8" s="23" customFormat="1" ht="18" customHeight="1" thickBot="1">
      <c r="A21" s="25"/>
      <c r="B21" s="19"/>
      <c r="C21" s="26"/>
      <c r="D21" s="27"/>
      <c r="E21" s="28"/>
      <c r="F21" s="17"/>
      <c r="G21" s="88"/>
      <c r="H21" s="22"/>
    </row>
    <row r="22" spans="1:8" ht="42" customHeight="1">
      <c r="A22" s="41" t="s">
        <v>24</v>
      </c>
      <c r="B22" s="75" t="s">
        <v>33</v>
      </c>
      <c r="C22" s="76"/>
      <c r="D22" s="76"/>
      <c r="E22" s="77"/>
      <c r="F22" s="17"/>
      <c r="G22" s="88"/>
      <c r="H22" s="6"/>
    </row>
    <row r="23" spans="1:8" ht="24" customHeight="1" thickBot="1">
      <c r="A23" s="42"/>
      <c r="B23" s="43"/>
      <c r="C23" s="52">
        <f>C15+C20</f>
        <v>368240</v>
      </c>
      <c r="D23" s="39">
        <f>$D$10</f>
        <v>22164</v>
      </c>
      <c r="E23" s="57">
        <f>C23/D23</f>
        <v>16.614329543403716</v>
      </c>
      <c r="F23" s="17">
        <f>C23/$C$10</f>
        <v>0.56737326393703791</v>
      </c>
      <c r="G23" s="88"/>
    </row>
    <row r="24" spans="1:8" ht="13.15" thickBot="1">
      <c r="A24" s="29"/>
      <c r="E24" s="30"/>
    </row>
    <row r="25" spans="1:8" ht="42" customHeight="1">
      <c r="A25" s="41" t="s">
        <v>25</v>
      </c>
      <c r="B25" s="75" t="s">
        <v>61</v>
      </c>
      <c r="C25" s="76"/>
      <c r="D25" s="76"/>
      <c r="E25" s="77"/>
      <c r="F25" s="32"/>
    </row>
    <row r="26" spans="1:8" ht="24" customHeight="1" thickBot="1">
      <c r="A26" s="42"/>
      <c r="B26" s="43"/>
      <c r="C26" s="52">
        <f>C20+C15+C10</f>
        <v>1017266</v>
      </c>
      <c r="D26" s="39">
        <f>$D$10</f>
        <v>22164</v>
      </c>
      <c r="E26" s="55">
        <f>C26/D26</f>
        <v>45.897220718281901</v>
      </c>
      <c r="F26" s="32">
        <f>C26/$C$10</f>
        <v>1.5673732639370379</v>
      </c>
    </row>
    <row r="29" spans="1:8" ht="15.4" thickBot="1">
      <c r="B29" s="23" t="s">
        <v>35</v>
      </c>
    </row>
    <row r="30" spans="1:8" ht="17.45" customHeight="1" thickTop="1">
      <c r="A30" s="22"/>
      <c r="B30" s="45" t="s">
        <v>36</v>
      </c>
      <c r="E30" s="95" t="s">
        <v>37</v>
      </c>
    </row>
    <row r="31" spans="1:8" ht="17.25" thickBot="1">
      <c r="A31" s="22"/>
      <c r="B31" s="46" t="s">
        <v>55</v>
      </c>
      <c r="D31" s="47"/>
      <c r="E31" s="96"/>
    </row>
    <row r="32" spans="1:8" ht="15.4" thickTop="1">
      <c r="A32" s="22"/>
      <c r="B32" s="48"/>
      <c r="D32" s="98" t="s">
        <v>38</v>
      </c>
      <c r="E32" s="96"/>
    </row>
    <row r="33" spans="1:6" ht="15.4" thickBot="1">
      <c r="A33" s="22"/>
      <c r="B33" s="67" t="str">
        <f>CONCATENATE("a) ","für ",B6)</f>
        <v>a) für Examinierte Pflegefachkräfte 
[mit mind. 3-jähriger Ausbildung]</v>
      </c>
      <c r="D33" s="99"/>
      <c r="E33" s="97"/>
    </row>
    <row r="34" spans="1:6" ht="15.4" thickTop="1">
      <c r="A34" s="22"/>
      <c r="B34" s="68" t="s">
        <v>39</v>
      </c>
      <c r="C34" s="71"/>
      <c r="D34" s="58">
        <f>$E$6</f>
        <v>34.278421004649466</v>
      </c>
      <c r="E34" s="59">
        <f>$E$6</f>
        <v>34.278421004649466</v>
      </c>
    </row>
    <row r="35" spans="1:6" ht="15">
      <c r="A35" s="22"/>
      <c r="B35" s="69" t="s">
        <v>45</v>
      </c>
      <c r="C35" s="72"/>
      <c r="D35" s="60">
        <f>$E$15</f>
        <v>9.1378812488720467</v>
      </c>
      <c r="E35" s="61">
        <f>$E$15</f>
        <v>9.1378812488720467</v>
      </c>
    </row>
    <row r="36" spans="1:6" ht="15">
      <c r="A36" s="22"/>
      <c r="B36" s="69" t="s">
        <v>40</v>
      </c>
      <c r="C36" s="72"/>
      <c r="D36" s="60">
        <f>$E$18</f>
        <v>3.2912380436744271</v>
      </c>
      <c r="E36" s="61">
        <f>$E$18</f>
        <v>3.2912380436744271</v>
      </c>
    </row>
    <row r="37" spans="1:6" ht="15">
      <c r="A37" s="22"/>
      <c r="B37" s="69" t="s">
        <v>41</v>
      </c>
      <c r="C37" s="72"/>
      <c r="D37" s="62" t="s">
        <v>42</v>
      </c>
      <c r="E37" s="61">
        <f>$E$19</f>
        <v>4.1852102508572457</v>
      </c>
    </row>
    <row r="38" spans="1:6" ht="15.4" thickBot="1">
      <c r="A38" s="22"/>
      <c r="B38" s="70" t="s">
        <v>43</v>
      </c>
      <c r="C38" s="73"/>
      <c r="D38" s="63">
        <f>SUM(D34:D37)</f>
        <v>46.707540297195941</v>
      </c>
      <c r="E38" s="64">
        <f>SUM(E34:E37)</f>
        <v>50.892750548053186</v>
      </c>
    </row>
    <row r="39" spans="1:6" ht="15.4" thickTop="1">
      <c r="A39" s="22"/>
      <c r="B39" s="49"/>
      <c r="D39" s="65"/>
      <c r="E39" s="66"/>
      <c r="F39" s="7"/>
    </row>
    <row r="40" spans="1:6" ht="15.4" thickBot="1">
      <c r="A40" s="22"/>
      <c r="B40" s="67" t="str">
        <f>CONCATENATE("b) ","für ",B7)</f>
        <v>b) für Pflegekräfte, Pflegeassistentinnen
[mit mind. 1-jähriger Ausbildung]</v>
      </c>
      <c r="D40" s="65"/>
      <c r="E40" s="66"/>
      <c r="F40" s="7"/>
    </row>
    <row r="41" spans="1:6" ht="15.4" thickTop="1">
      <c r="A41" s="22"/>
      <c r="B41" s="68" t="s">
        <v>39</v>
      </c>
      <c r="C41" s="71"/>
      <c r="D41" s="58">
        <f>$E$7</f>
        <v>25.618711170666337</v>
      </c>
      <c r="E41" s="59">
        <f>$E$7</f>
        <v>25.618711170666337</v>
      </c>
      <c r="F41" s="7"/>
    </row>
    <row r="42" spans="1:6" ht="15">
      <c r="A42" s="22"/>
      <c r="B42" s="69" t="s">
        <v>45</v>
      </c>
      <c r="C42" s="72"/>
      <c r="D42" s="60">
        <f>$E$15</f>
        <v>9.1378812488720467</v>
      </c>
      <c r="E42" s="61">
        <f>$E$15</f>
        <v>9.1378812488720467</v>
      </c>
      <c r="F42" s="7"/>
    </row>
    <row r="43" spans="1:6" ht="15">
      <c r="A43" s="22"/>
      <c r="B43" s="69" t="s">
        <v>40</v>
      </c>
      <c r="C43" s="72"/>
      <c r="D43" s="60">
        <f>$E$18</f>
        <v>3.2912380436744271</v>
      </c>
      <c r="E43" s="61">
        <f>$E$18</f>
        <v>3.2912380436744271</v>
      </c>
      <c r="F43" s="7"/>
    </row>
    <row r="44" spans="1:6" ht="15">
      <c r="A44" s="22"/>
      <c r="B44" s="69" t="s">
        <v>41</v>
      </c>
      <c r="C44" s="72"/>
      <c r="D44" s="62" t="s">
        <v>42</v>
      </c>
      <c r="E44" s="61">
        <f>$E$19</f>
        <v>4.1852102508572457</v>
      </c>
      <c r="F44" s="7"/>
    </row>
    <row r="45" spans="1:6" ht="15.4" thickBot="1">
      <c r="A45" s="22"/>
      <c r="B45" s="70" t="s">
        <v>43</v>
      </c>
      <c r="C45" s="73"/>
      <c r="D45" s="63">
        <f>SUM(D41:D44)</f>
        <v>38.047830463212811</v>
      </c>
      <c r="E45" s="64">
        <f>SUM(E41:E44)</f>
        <v>42.233040714070057</v>
      </c>
      <c r="F45" s="7"/>
    </row>
    <row r="46" spans="1:6" ht="15.4" thickTop="1">
      <c r="A46" s="22"/>
      <c r="B46" s="49"/>
      <c r="D46" s="65"/>
      <c r="E46" s="66"/>
      <c r="F46" s="7"/>
    </row>
    <row r="47" spans="1:6" ht="15.4" thickBot="1">
      <c r="A47" s="22"/>
      <c r="B47" s="67" t="str">
        <f>CONCATENATE("c) ","für ",B8)</f>
        <v>c) für Pflegeassistentinnen, Betreuungs- und Hauswirtschafts - Mitarbeiterinnen</v>
      </c>
      <c r="D47" s="65"/>
      <c r="E47" s="66"/>
      <c r="F47" s="7"/>
    </row>
    <row r="48" spans="1:6" ht="15.4" thickTop="1">
      <c r="A48" s="22"/>
      <c r="B48" s="68" t="s">
        <v>39</v>
      </c>
      <c r="C48" s="71"/>
      <c r="D48" s="58">
        <f>$E$8</f>
        <v>24.511513157894736</v>
      </c>
      <c r="E48" s="59">
        <f>$E$8</f>
        <v>24.511513157894736</v>
      </c>
      <c r="F48" s="7"/>
    </row>
    <row r="49" spans="1:6" ht="15">
      <c r="A49" s="22"/>
      <c r="B49" s="69" t="s">
        <v>45</v>
      </c>
      <c r="C49" s="72"/>
      <c r="D49" s="60">
        <f>$E$15</f>
        <v>9.1378812488720467</v>
      </c>
      <c r="E49" s="61">
        <f>$E$15</f>
        <v>9.1378812488720467</v>
      </c>
      <c r="F49" s="7"/>
    </row>
    <row r="50" spans="1:6" ht="15">
      <c r="A50" s="22"/>
      <c r="B50" s="69" t="s">
        <v>40</v>
      </c>
      <c r="C50" s="72"/>
      <c r="D50" s="60">
        <f>$E$18</f>
        <v>3.2912380436744271</v>
      </c>
      <c r="E50" s="61">
        <f>$E$18</f>
        <v>3.2912380436744271</v>
      </c>
      <c r="F50" s="7"/>
    </row>
    <row r="51" spans="1:6" ht="15">
      <c r="A51" s="22"/>
      <c r="B51" s="69" t="s">
        <v>41</v>
      </c>
      <c r="C51" s="72"/>
      <c r="D51" s="62" t="s">
        <v>42</v>
      </c>
      <c r="E51" s="61">
        <f>$E$19</f>
        <v>4.1852102508572457</v>
      </c>
      <c r="F51" s="7"/>
    </row>
    <row r="52" spans="1:6" ht="15.4" thickBot="1">
      <c r="A52" s="22"/>
      <c r="B52" s="70" t="s">
        <v>43</v>
      </c>
      <c r="C52" s="73"/>
      <c r="D52" s="63">
        <f>SUM(D48:D51)</f>
        <v>36.940632450441207</v>
      </c>
      <c r="E52" s="64">
        <f>SUM(E48:E51)</f>
        <v>41.125842701298453</v>
      </c>
      <c r="F52" s="7"/>
    </row>
    <row r="53" spans="1:6" ht="15.4" thickTop="1">
      <c r="A53" s="22"/>
      <c r="B53" s="49"/>
      <c r="D53" s="65"/>
      <c r="E53" s="66"/>
      <c r="F53" s="7"/>
    </row>
    <row r="54" spans="1:6" ht="15.4" thickBot="1">
      <c r="A54" s="22"/>
      <c r="B54" s="67" t="str">
        <f>CONCATENATE("d) ","für ",B9)</f>
        <v xml:space="preserve">d) für Mitarbeiter/innen im Bundesfreiwilligendienst (BUFDIs), im Freiwilligen Sozialen Jahr (FSJ) o.ä. </v>
      </c>
      <c r="D54" s="65"/>
      <c r="E54" s="66"/>
      <c r="F54" s="7"/>
    </row>
    <row r="55" spans="1:6" ht="15.4" thickTop="1">
      <c r="A55" s="22"/>
      <c r="B55" s="68" t="s">
        <v>39</v>
      </c>
      <c r="C55" s="71"/>
      <c r="D55" s="58">
        <f>$E$9</f>
        <v>5.6137184115523464</v>
      </c>
      <c r="E55" s="59">
        <f>$E$9</f>
        <v>5.6137184115523464</v>
      </c>
      <c r="F55" s="7"/>
    </row>
    <row r="56" spans="1:6" ht="15">
      <c r="A56" s="22"/>
      <c r="B56" s="69" t="s">
        <v>45</v>
      </c>
      <c r="C56" s="72"/>
      <c r="D56" s="60">
        <f>$E$15</f>
        <v>9.1378812488720467</v>
      </c>
      <c r="E56" s="61">
        <f>$E$15</f>
        <v>9.1378812488720467</v>
      </c>
      <c r="F56" s="7"/>
    </row>
    <row r="57" spans="1:6" ht="15">
      <c r="A57" s="6"/>
      <c r="B57" s="69" t="s">
        <v>40</v>
      </c>
      <c r="C57" s="72"/>
      <c r="D57" s="60">
        <f>$E$18</f>
        <v>3.2912380436744271</v>
      </c>
      <c r="E57" s="61">
        <f>$E$18</f>
        <v>3.2912380436744271</v>
      </c>
      <c r="F57" s="7"/>
    </row>
    <row r="58" spans="1:6" ht="15">
      <c r="A58" s="6"/>
      <c r="B58" s="69" t="s">
        <v>41</v>
      </c>
      <c r="C58" s="72"/>
      <c r="D58" s="62" t="s">
        <v>42</v>
      </c>
      <c r="E58" s="61">
        <f>$E$19</f>
        <v>4.1852102508572457</v>
      </c>
      <c r="F58" s="7"/>
    </row>
    <row r="59" spans="1:6" ht="15.4" thickBot="1">
      <c r="B59" s="70" t="s">
        <v>43</v>
      </c>
      <c r="C59" s="73"/>
      <c r="D59" s="63">
        <f>SUM(D55:D58)</f>
        <v>18.042837704098819</v>
      </c>
      <c r="E59" s="64">
        <f>SUM(E55:E58)</f>
        <v>22.228047954956065</v>
      </c>
      <c r="F59" s="7"/>
    </row>
    <row r="60" spans="1:6" ht="15.4" thickTop="1">
      <c r="D60" s="65"/>
      <c r="E60" s="66"/>
    </row>
    <row r="61" spans="1:6" ht="15.4" thickBot="1">
      <c r="B61" s="67" t="s">
        <v>62</v>
      </c>
      <c r="D61" s="65"/>
      <c r="E61" s="66"/>
    </row>
    <row r="62" spans="1:6" ht="15.4" thickTop="1">
      <c r="B62" s="68" t="s">
        <v>39</v>
      </c>
      <c r="C62" s="71"/>
      <c r="D62" s="58">
        <f>E10</f>
        <v>29.282891174878181</v>
      </c>
      <c r="E62" s="59">
        <f>E10</f>
        <v>29.282891174878181</v>
      </c>
    </row>
    <row r="63" spans="1:6" ht="15">
      <c r="B63" s="69" t="s">
        <v>45</v>
      </c>
      <c r="C63" s="72"/>
      <c r="D63" s="60">
        <f>$E$15</f>
        <v>9.1378812488720467</v>
      </c>
      <c r="E63" s="61">
        <f>$E$15</f>
        <v>9.1378812488720467</v>
      </c>
    </row>
    <row r="64" spans="1:6" ht="15">
      <c r="B64" s="69" t="s">
        <v>40</v>
      </c>
      <c r="C64" s="72"/>
      <c r="D64" s="60">
        <f>$E$18</f>
        <v>3.2912380436744271</v>
      </c>
      <c r="E64" s="61">
        <f>$E$18</f>
        <v>3.2912380436744271</v>
      </c>
    </row>
    <row r="65" spans="2:5" ht="15">
      <c r="B65" s="69" t="s">
        <v>41</v>
      </c>
      <c r="C65" s="72"/>
      <c r="D65" s="62" t="s">
        <v>42</v>
      </c>
      <c r="E65" s="61">
        <f>$E$19</f>
        <v>4.1852102508572457</v>
      </c>
    </row>
    <row r="66" spans="2:5" ht="15.4" thickBot="1">
      <c r="B66" s="70" t="s">
        <v>43</v>
      </c>
      <c r="C66" s="73"/>
      <c r="D66" s="63">
        <f>SUM(D62:D65)</f>
        <v>41.712010467424655</v>
      </c>
      <c r="E66" s="64">
        <f>SUM(E62:E65)</f>
        <v>45.897220718281901</v>
      </c>
    </row>
    <row r="67" spans="2:5" ht="13.15" thickTop="1"/>
  </sheetData>
  <sheetProtection sheet="1" objects="1" scenarios="1"/>
  <mergeCells count="11">
    <mergeCell ref="B22:E22"/>
    <mergeCell ref="E30:E33"/>
    <mergeCell ref="D32:D33"/>
    <mergeCell ref="A2:E2"/>
    <mergeCell ref="G5:G10"/>
    <mergeCell ref="B25:E25"/>
    <mergeCell ref="G13:G23"/>
    <mergeCell ref="A3:B3"/>
    <mergeCell ref="B5:E5"/>
    <mergeCell ref="B12:E12"/>
    <mergeCell ref="B17:E17"/>
  </mergeCells>
  <phoneticPr fontId="0" type="noConversion"/>
  <pageMargins left="0.78740157480314965" right="0.78740157480314965" top="0.78740157480314965" bottom="0.78740157480314965" header="0.59055118110236227" footer="0.59055118110236227"/>
  <pageSetup paperSize="9" scale="69" orientation="portrait" horizontalDpi="300" verticalDpi="300" r:id="rId1"/>
  <headerFooter alignWithMargins="0">
    <oddFooter>&amp;L&amp;"Arial,Standard"&amp;8Datei: &amp;F, Register: &amp;A, Seite &amp;P, © Sießegger 1996-2012</oddFooter>
  </headerFooter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7"/>
  <sheetViews>
    <sheetView zoomScale="130" zoomScaleNormal="130" workbookViewId="0">
      <selection activeCell="B6" sqref="B6:B9"/>
    </sheetView>
  </sheetViews>
  <sheetFormatPr baseColWidth="10" defaultColWidth="9.75" defaultRowHeight="12.75"/>
  <cols>
    <col min="1" max="1" width="4.0625" style="7" customWidth="1"/>
    <col min="2" max="2" width="42.75" style="7" customWidth="1"/>
    <col min="3" max="4" width="15.75" style="7" customWidth="1"/>
    <col min="5" max="5" width="20.125" style="7" customWidth="1"/>
    <col min="6" max="6" width="5.75" style="31" customWidth="1"/>
    <col min="7" max="7" width="4.0625" style="7" customWidth="1"/>
    <col min="8" max="10" width="5.9375" style="7" customWidth="1"/>
    <col min="11" max="16384" width="9.75" style="7"/>
  </cols>
  <sheetData>
    <row r="1" spans="1:8" ht="36" customHeight="1">
      <c r="A1" s="1" t="s">
        <v>52</v>
      </c>
      <c r="B1" s="2"/>
      <c r="C1" s="2"/>
      <c r="D1" s="3"/>
      <c r="E1" s="4"/>
      <c r="F1" s="5"/>
      <c r="G1" s="6"/>
      <c r="H1" s="6"/>
    </row>
    <row r="2" spans="1:8" ht="44.2" customHeight="1">
      <c r="A2" s="80" t="s">
        <v>56</v>
      </c>
      <c r="B2" s="81"/>
      <c r="C2" s="81"/>
      <c r="D2" s="81"/>
      <c r="E2" s="82"/>
      <c r="F2" s="5"/>
      <c r="G2" s="6"/>
      <c r="H2" s="6"/>
    </row>
    <row r="3" spans="1:8" ht="50.2" customHeight="1">
      <c r="A3" s="89" t="s">
        <v>1</v>
      </c>
      <c r="B3" s="90"/>
      <c r="C3" s="8" t="s">
        <v>2</v>
      </c>
      <c r="D3" s="9" t="s">
        <v>53</v>
      </c>
      <c r="E3" s="10" t="s">
        <v>54</v>
      </c>
      <c r="F3" s="11"/>
      <c r="G3" s="6"/>
      <c r="H3" s="6"/>
    </row>
    <row r="4" spans="1:8" ht="18" customHeight="1" thickBot="1">
      <c r="A4" s="12" t="s">
        <v>4</v>
      </c>
      <c r="B4" s="13" t="s">
        <v>5</v>
      </c>
      <c r="C4" s="14" t="s">
        <v>46</v>
      </c>
      <c r="D4" s="15" t="s">
        <v>6</v>
      </c>
      <c r="E4" s="50" t="s">
        <v>47</v>
      </c>
      <c r="F4" s="16"/>
      <c r="G4" s="6"/>
      <c r="H4" s="6"/>
    </row>
    <row r="5" spans="1:8" ht="32.200000000000003" customHeight="1">
      <c r="A5" s="33" t="s">
        <v>7</v>
      </c>
      <c r="B5" s="91" t="s">
        <v>8</v>
      </c>
      <c r="C5" s="91"/>
      <c r="D5" s="91"/>
      <c r="E5" s="92"/>
      <c r="F5" s="16"/>
      <c r="G5" s="86" t="s">
        <v>9</v>
      </c>
      <c r="H5" s="6"/>
    </row>
    <row r="6" spans="1:8" ht="32.200000000000003" customHeight="1">
      <c r="A6" s="34" t="s">
        <v>10</v>
      </c>
      <c r="B6" s="35" t="s">
        <v>59</v>
      </c>
      <c r="C6" s="53">
        <f>'Kalk C'!C6</f>
        <v>376000</v>
      </c>
      <c r="D6" s="44">
        <v>6442</v>
      </c>
      <c r="E6" s="54">
        <f>IF(ISNUMBER(C6/D6),(C6/D6),"")</f>
        <v>58.366966780502949</v>
      </c>
      <c r="F6" s="17">
        <f>C6/$C$10</f>
        <v>0.57932964164763812</v>
      </c>
      <c r="G6" s="86"/>
      <c r="H6" s="6"/>
    </row>
    <row r="7" spans="1:8" ht="32.200000000000003" customHeight="1">
      <c r="A7" s="34" t="s">
        <v>11</v>
      </c>
      <c r="B7" s="35" t="s">
        <v>67</v>
      </c>
      <c r="C7" s="53">
        <f>'Kalk C'!C7</f>
        <v>210303.99999999997</v>
      </c>
      <c r="D7" s="44">
        <v>4095</v>
      </c>
      <c r="E7" s="54">
        <f>IF(ISNUMBER(C7/D7),(C7/D7),"")</f>
        <v>51.356288156288151</v>
      </c>
      <c r="F7" s="17">
        <f>C7/$C$10</f>
        <v>0.32403016211985342</v>
      </c>
      <c r="G7" s="86"/>
      <c r="H7" s="6"/>
    </row>
    <row r="8" spans="1:8" ht="32.200000000000003" customHeight="1">
      <c r="A8" s="34" t="s">
        <v>12</v>
      </c>
      <c r="B8" s="35" t="s">
        <v>65</v>
      </c>
      <c r="C8" s="53">
        <f>'Kalk C'!C8</f>
        <v>59612</v>
      </c>
      <c r="D8" s="44">
        <v>1342</v>
      </c>
      <c r="E8" s="54">
        <f>IF(ISNUMBER(C8/D8),(C8/D8),"")</f>
        <v>44.420268256333827</v>
      </c>
      <c r="F8" s="17">
        <f>C8/$C$10</f>
        <v>9.1848400526327145E-2</v>
      </c>
      <c r="G8" s="86"/>
      <c r="H8" s="6"/>
    </row>
    <row r="9" spans="1:8" ht="32.200000000000003" customHeight="1">
      <c r="A9" s="34" t="s">
        <v>60</v>
      </c>
      <c r="B9" s="74" t="s">
        <v>66</v>
      </c>
      <c r="C9" s="53">
        <f>'Kalk C'!C9</f>
        <v>3110</v>
      </c>
      <c r="D9" s="44">
        <v>212</v>
      </c>
      <c r="E9" s="54">
        <f>IF(ISNUMBER(C9/D9),(C9/D9),"")</f>
        <v>14.669811320754716</v>
      </c>
      <c r="F9" s="17">
        <f>C9/$C$10</f>
        <v>4.7917957061812625E-3</v>
      </c>
      <c r="G9" s="86"/>
      <c r="H9" s="6"/>
    </row>
    <row r="10" spans="1:8" ht="36" customHeight="1" thickBot="1">
      <c r="A10" s="37" t="s">
        <v>57</v>
      </c>
      <c r="B10" s="38" t="s">
        <v>58</v>
      </c>
      <c r="C10" s="52">
        <f>SUM(C6:C9)</f>
        <v>649026</v>
      </c>
      <c r="D10" s="39">
        <f>SUM(D6:D9)</f>
        <v>12091</v>
      </c>
      <c r="E10" s="55">
        <f>C10/D10</f>
        <v>53.678438507981141</v>
      </c>
      <c r="F10" s="17">
        <f>C10/$C$10</f>
        <v>1</v>
      </c>
      <c r="G10" s="87"/>
      <c r="H10" s="6"/>
    </row>
    <row r="11" spans="1:8" s="23" customFormat="1" ht="15.4" thickBot="1">
      <c r="A11" s="18"/>
      <c r="B11" s="19"/>
      <c r="C11" s="19"/>
      <c r="D11" s="20"/>
      <c r="E11" s="21"/>
      <c r="F11" s="16"/>
      <c r="G11" s="22"/>
      <c r="H11" s="22"/>
    </row>
    <row r="12" spans="1:8" ht="36" customHeight="1">
      <c r="A12" s="41" t="s">
        <v>13</v>
      </c>
      <c r="B12" s="93" t="s">
        <v>31</v>
      </c>
      <c r="C12" s="93"/>
      <c r="D12" s="93"/>
      <c r="E12" s="94"/>
      <c r="F12" s="16"/>
      <c r="G12" s="6"/>
      <c r="H12" s="6"/>
    </row>
    <row r="13" spans="1:8" ht="32.200000000000003" customHeight="1">
      <c r="A13" s="34" t="s">
        <v>14</v>
      </c>
      <c r="B13" s="40" t="s">
        <v>27</v>
      </c>
      <c r="C13" s="53">
        <f>'Kalk C'!C13</f>
        <v>121041.00000000003</v>
      </c>
      <c r="D13" s="36">
        <f>$D$10</f>
        <v>12091</v>
      </c>
      <c r="E13" s="56">
        <f>C13/D13</f>
        <v>10.010834505003725</v>
      </c>
      <c r="F13" s="17">
        <f>C13/$C$10</f>
        <v>0.18649638073051006</v>
      </c>
      <c r="G13" s="88" t="s">
        <v>15</v>
      </c>
      <c r="H13" s="6"/>
    </row>
    <row r="14" spans="1:8" ht="32.200000000000003" customHeight="1">
      <c r="A14" s="34" t="s">
        <v>16</v>
      </c>
      <c r="B14" s="40" t="s">
        <v>28</v>
      </c>
      <c r="C14" s="53">
        <f>'Kalk C'!C14</f>
        <v>81491</v>
      </c>
      <c r="D14" s="36">
        <f>$D$10</f>
        <v>12091</v>
      </c>
      <c r="E14" s="56">
        <f>C14/D14</f>
        <v>6.7398064676205438</v>
      </c>
      <c r="F14" s="17">
        <f>C14/$C$10</f>
        <v>0.12555891443486086</v>
      </c>
      <c r="G14" s="88"/>
      <c r="H14" s="6"/>
    </row>
    <row r="15" spans="1:8" ht="32.200000000000003" customHeight="1" thickBot="1">
      <c r="A15" s="37" t="s">
        <v>17</v>
      </c>
      <c r="B15" s="38" t="s">
        <v>18</v>
      </c>
      <c r="C15" s="52">
        <f>SUM(C13:C14)</f>
        <v>202532.00000000003</v>
      </c>
      <c r="D15" s="39">
        <f>$D$10</f>
        <v>12091</v>
      </c>
      <c r="E15" s="57">
        <f>C15/D15</f>
        <v>16.750640972624268</v>
      </c>
      <c r="F15" s="17">
        <f>C15/$C$10</f>
        <v>0.31205529516537095</v>
      </c>
      <c r="G15" s="88"/>
      <c r="H15" s="6"/>
    </row>
    <row r="16" spans="1:8" s="23" customFormat="1" ht="18" customHeight="1" thickBot="1">
      <c r="A16" s="18"/>
      <c r="B16" s="19"/>
      <c r="C16" s="19"/>
      <c r="D16" s="24"/>
      <c r="E16" s="21"/>
      <c r="F16" s="17"/>
      <c r="G16" s="88"/>
      <c r="H16" s="22"/>
    </row>
    <row r="17" spans="1:8" ht="36" customHeight="1">
      <c r="A17" s="41" t="s">
        <v>19</v>
      </c>
      <c r="B17" s="93" t="s">
        <v>32</v>
      </c>
      <c r="C17" s="93"/>
      <c r="D17" s="93"/>
      <c r="E17" s="94"/>
      <c r="F17" s="17"/>
      <c r="G17" s="88"/>
      <c r="H17" s="6"/>
    </row>
    <row r="18" spans="1:8" ht="32.200000000000003" customHeight="1">
      <c r="A18" s="34" t="s">
        <v>20</v>
      </c>
      <c r="B18" s="40" t="s">
        <v>29</v>
      </c>
      <c r="C18" s="53">
        <f>'Kalk C'!C18</f>
        <v>72947</v>
      </c>
      <c r="D18" s="36">
        <f>$D$10</f>
        <v>12091</v>
      </c>
      <c r="E18" s="56">
        <f>C18/D18</f>
        <v>6.0331651641716979</v>
      </c>
      <c r="F18" s="17">
        <f>C18/$C$10</f>
        <v>0.11239457279061239</v>
      </c>
      <c r="G18" s="88"/>
      <c r="H18" s="6"/>
    </row>
    <row r="19" spans="1:8" ht="32.200000000000003" customHeight="1">
      <c r="A19" s="34" t="s">
        <v>21</v>
      </c>
      <c r="B19" s="40" t="s">
        <v>30</v>
      </c>
      <c r="C19" s="53">
        <f>'Kalk C'!C19</f>
        <v>92761</v>
      </c>
      <c r="D19" s="36">
        <f>$D$10</f>
        <v>12091</v>
      </c>
      <c r="E19" s="56">
        <f>C19/D19</f>
        <v>7.6719047225208836</v>
      </c>
      <c r="F19" s="17">
        <f>C19/$C$10</f>
        <v>0.14292339598105469</v>
      </c>
      <c r="G19" s="88"/>
      <c r="H19" s="6"/>
    </row>
    <row r="20" spans="1:8" ht="32.200000000000003" customHeight="1" thickBot="1">
      <c r="A20" s="37" t="s">
        <v>22</v>
      </c>
      <c r="B20" s="38" t="s">
        <v>23</v>
      </c>
      <c r="C20" s="52">
        <f>SUM(C18:C19)</f>
        <v>165708</v>
      </c>
      <c r="D20" s="39">
        <f>$D$10</f>
        <v>12091</v>
      </c>
      <c r="E20" s="57">
        <f>C20/D20</f>
        <v>13.705069886692581</v>
      </c>
      <c r="F20" s="17">
        <f>C20/$C$10</f>
        <v>0.25531796877166707</v>
      </c>
      <c r="G20" s="88"/>
      <c r="H20" s="6"/>
    </row>
    <row r="21" spans="1:8" s="23" customFormat="1" ht="18" customHeight="1" thickBot="1">
      <c r="A21" s="25"/>
      <c r="B21" s="19"/>
      <c r="C21" s="26"/>
      <c r="D21" s="27"/>
      <c r="E21" s="28"/>
      <c r="F21" s="17"/>
      <c r="G21" s="88"/>
      <c r="H21" s="22"/>
    </row>
    <row r="22" spans="1:8" ht="42" customHeight="1">
      <c r="A22" s="41" t="s">
        <v>24</v>
      </c>
      <c r="B22" s="75" t="s">
        <v>33</v>
      </c>
      <c r="C22" s="76"/>
      <c r="D22" s="76"/>
      <c r="E22" s="77"/>
      <c r="F22" s="17"/>
      <c r="G22" s="88"/>
      <c r="H22" s="6"/>
    </row>
    <row r="23" spans="1:8" ht="24" customHeight="1" thickBot="1">
      <c r="A23" s="42"/>
      <c r="B23" s="43"/>
      <c r="C23" s="52">
        <f>C15+C20</f>
        <v>368240</v>
      </c>
      <c r="D23" s="39">
        <f>$D$10</f>
        <v>12091</v>
      </c>
      <c r="E23" s="57">
        <f>C23/D23</f>
        <v>30.455710859316849</v>
      </c>
      <c r="F23" s="17">
        <f>C23/$C$10</f>
        <v>0.56737326393703791</v>
      </c>
      <c r="G23" s="88"/>
    </row>
    <row r="24" spans="1:8" ht="13.15" thickBot="1">
      <c r="A24" s="29"/>
      <c r="E24" s="30"/>
    </row>
    <row r="25" spans="1:8" ht="42" customHeight="1">
      <c r="A25" s="41" t="s">
        <v>25</v>
      </c>
      <c r="B25" s="75" t="s">
        <v>61</v>
      </c>
      <c r="C25" s="76"/>
      <c r="D25" s="76"/>
      <c r="E25" s="77"/>
      <c r="F25" s="32"/>
    </row>
    <row r="26" spans="1:8" ht="24" customHeight="1" thickBot="1">
      <c r="A26" s="42"/>
      <c r="B26" s="43"/>
      <c r="C26" s="52">
        <f>C20+C15+C10</f>
        <v>1017266</v>
      </c>
      <c r="D26" s="39">
        <f>$D$10</f>
        <v>12091</v>
      </c>
      <c r="E26" s="55">
        <f>C26/D26</f>
        <v>84.134149367297994</v>
      </c>
      <c r="F26" s="32">
        <f>C26/$C$10</f>
        <v>1.5673732639370379</v>
      </c>
    </row>
    <row r="29" spans="1:8" ht="15.4" thickBot="1">
      <c r="B29" s="23" t="s">
        <v>35</v>
      </c>
    </row>
    <row r="30" spans="1:8" ht="17.45" customHeight="1" thickTop="1">
      <c r="A30" s="22"/>
      <c r="B30" s="45" t="s">
        <v>36</v>
      </c>
      <c r="E30" s="95" t="s">
        <v>37</v>
      </c>
    </row>
    <row r="31" spans="1:8" ht="17.25" thickBot="1">
      <c r="A31" s="22"/>
      <c r="B31" s="46" t="s">
        <v>63</v>
      </c>
      <c r="D31" s="47"/>
      <c r="E31" s="96"/>
    </row>
    <row r="32" spans="1:8" ht="15.4" thickTop="1">
      <c r="A32" s="22"/>
      <c r="B32" s="48"/>
      <c r="D32" s="98" t="s">
        <v>38</v>
      </c>
      <c r="E32" s="96"/>
    </row>
    <row r="33" spans="1:6" ht="15.4" thickBot="1">
      <c r="A33" s="22"/>
      <c r="B33" s="67" t="str">
        <f>CONCATENATE("a) ","für ",B6)</f>
        <v>a) für Examinierte Pflegefachkräfte 
[mit mind. 3-jähriger Ausbildung]</v>
      </c>
      <c r="D33" s="99"/>
      <c r="E33" s="97"/>
    </row>
    <row r="34" spans="1:6" ht="15.4" thickTop="1">
      <c r="A34" s="22"/>
      <c r="B34" s="68" t="s">
        <v>39</v>
      </c>
      <c r="C34" s="71"/>
      <c r="D34" s="58">
        <f>$E$6</f>
        <v>58.366966780502949</v>
      </c>
      <c r="E34" s="59">
        <f>$E$6</f>
        <v>58.366966780502949</v>
      </c>
    </row>
    <row r="35" spans="1:6" ht="15">
      <c r="A35" s="22"/>
      <c r="B35" s="69" t="s">
        <v>45</v>
      </c>
      <c r="C35" s="72"/>
      <c r="D35" s="60">
        <f>$E$15</f>
        <v>16.750640972624268</v>
      </c>
      <c r="E35" s="61">
        <f>$E$15</f>
        <v>16.750640972624268</v>
      </c>
    </row>
    <row r="36" spans="1:6" ht="15">
      <c r="A36" s="22"/>
      <c r="B36" s="69" t="s">
        <v>40</v>
      </c>
      <c r="C36" s="72"/>
      <c r="D36" s="60">
        <f>$E$18</f>
        <v>6.0331651641716979</v>
      </c>
      <c r="E36" s="61">
        <f>$E$18</f>
        <v>6.0331651641716979</v>
      </c>
    </row>
    <row r="37" spans="1:6" ht="15">
      <c r="A37" s="22"/>
      <c r="B37" s="69" t="s">
        <v>41</v>
      </c>
      <c r="C37" s="72"/>
      <c r="D37" s="62" t="s">
        <v>42</v>
      </c>
      <c r="E37" s="61">
        <f>$E$19</f>
        <v>7.6719047225208836</v>
      </c>
    </row>
    <row r="38" spans="1:6" ht="15.4" thickBot="1">
      <c r="A38" s="22"/>
      <c r="B38" s="70" t="s">
        <v>43</v>
      </c>
      <c r="C38" s="73"/>
      <c r="D38" s="63">
        <f>SUM(D34:D37)</f>
        <v>81.150772917298909</v>
      </c>
      <c r="E38" s="64">
        <f>SUM(E34:E37)</f>
        <v>88.822677639819787</v>
      </c>
    </row>
    <row r="39" spans="1:6" ht="15.4" thickTop="1">
      <c r="A39" s="22"/>
      <c r="B39" s="49"/>
      <c r="D39" s="65"/>
      <c r="E39" s="66"/>
      <c r="F39" s="7"/>
    </row>
    <row r="40" spans="1:6" ht="15.4" thickBot="1">
      <c r="A40" s="22"/>
      <c r="B40" s="67" t="str">
        <f>CONCATENATE("b) ","für ",B7)</f>
        <v>b) für Pflegekräfte, Pflegeassistentinnen
[mit mind. 1-jähriger Ausbildung]</v>
      </c>
      <c r="D40" s="65"/>
      <c r="E40" s="66"/>
      <c r="F40" s="7"/>
    </row>
    <row r="41" spans="1:6" ht="15.4" thickTop="1">
      <c r="A41" s="22"/>
      <c r="B41" s="68" t="s">
        <v>39</v>
      </c>
      <c r="C41" s="71"/>
      <c r="D41" s="58">
        <f>$E$7</f>
        <v>51.356288156288151</v>
      </c>
      <c r="E41" s="59">
        <f>$E$7</f>
        <v>51.356288156288151</v>
      </c>
      <c r="F41" s="7"/>
    </row>
    <row r="42" spans="1:6" ht="15">
      <c r="A42" s="22"/>
      <c r="B42" s="69" t="s">
        <v>45</v>
      </c>
      <c r="C42" s="72"/>
      <c r="D42" s="60">
        <f>$E$15</f>
        <v>16.750640972624268</v>
      </c>
      <c r="E42" s="61">
        <f>$E$15</f>
        <v>16.750640972624268</v>
      </c>
      <c r="F42" s="7"/>
    </row>
    <row r="43" spans="1:6" ht="15">
      <c r="A43" s="22"/>
      <c r="B43" s="69" t="s">
        <v>40</v>
      </c>
      <c r="C43" s="72"/>
      <c r="D43" s="60">
        <f>$E$18</f>
        <v>6.0331651641716979</v>
      </c>
      <c r="E43" s="61">
        <f>$E$18</f>
        <v>6.0331651641716979</v>
      </c>
      <c r="F43" s="7"/>
    </row>
    <row r="44" spans="1:6" ht="15">
      <c r="A44" s="22"/>
      <c r="B44" s="69" t="s">
        <v>41</v>
      </c>
      <c r="C44" s="72"/>
      <c r="D44" s="62" t="s">
        <v>42</v>
      </c>
      <c r="E44" s="61">
        <f>$E$19</f>
        <v>7.6719047225208836</v>
      </c>
      <c r="F44" s="7"/>
    </row>
    <row r="45" spans="1:6" ht="15.4" thickBot="1">
      <c r="A45" s="22"/>
      <c r="B45" s="70" t="s">
        <v>43</v>
      </c>
      <c r="C45" s="73"/>
      <c r="D45" s="63">
        <f>SUM(D41:D44)</f>
        <v>74.140094293084104</v>
      </c>
      <c r="E45" s="64">
        <f>SUM(E41:E44)</f>
        <v>81.811999015604982</v>
      </c>
      <c r="F45" s="7"/>
    </row>
    <row r="46" spans="1:6" ht="15.4" thickTop="1">
      <c r="A46" s="22"/>
      <c r="B46" s="49"/>
      <c r="D46" s="65"/>
      <c r="E46" s="66"/>
      <c r="F46" s="7"/>
    </row>
    <row r="47" spans="1:6" ht="15.4" thickBot="1">
      <c r="A47" s="22"/>
      <c r="B47" s="67" t="str">
        <f>CONCATENATE("c) ","für ",B8)</f>
        <v>c) für Pflegeassistentinnen, Betreuungs- und Hauswirtschafts - Mitarbeiterinnen</v>
      </c>
      <c r="D47" s="65"/>
      <c r="E47" s="66"/>
      <c r="F47" s="7"/>
    </row>
    <row r="48" spans="1:6" ht="15.4" thickTop="1">
      <c r="A48" s="22"/>
      <c r="B48" s="68" t="s">
        <v>39</v>
      </c>
      <c r="C48" s="71"/>
      <c r="D48" s="58">
        <f>$E$8</f>
        <v>44.420268256333827</v>
      </c>
      <c r="E48" s="59">
        <f>$E$8</f>
        <v>44.420268256333827</v>
      </c>
      <c r="F48" s="7"/>
    </row>
    <row r="49" spans="1:6" ht="15">
      <c r="A49" s="22"/>
      <c r="B49" s="69" t="s">
        <v>45</v>
      </c>
      <c r="C49" s="72"/>
      <c r="D49" s="60">
        <f>$E$15</f>
        <v>16.750640972624268</v>
      </c>
      <c r="E49" s="61">
        <f>$E$15</f>
        <v>16.750640972624268</v>
      </c>
      <c r="F49" s="7"/>
    </row>
    <row r="50" spans="1:6" ht="15">
      <c r="A50" s="22"/>
      <c r="B50" s="69" t="s">
        <v>40</v>
      </c>
      <c r="C50" s="72"/>
      <c r="D50" s="60">
        <f>$E$18</f>
        <v>6.0331651641716979</v>
      </c>
      <c r="E50" s="61">
        <f>$E$18</f>
        <v>6.0331651641716979</v>
      </c>
      <c r="F50" s="7"/>
    </row>
    <row r="51" spans="1:6" ht="15">
      <c r="A51" s="22"/>
      <c r="B51" s="69" t="s">
        <v>41</v>
      </c>
      <c r="C51" s="72"/>
      <c r="D51" s="62" t="s">
        <v>42</v>
      </c>
      <c r="E51" s="61">
        <f>$E$19</f>
        <v>7.6719047225208836</v>
      </c>
      <c r="F51" s="7"/>
    </row>
    <row r="52" spans="1:6" ht="15.4" thickBot="1">
      <c r="A52" s="22"/>
      <c r="B52" s="70" t="s">
        <v>43</v>
      </c>
      <c r="C52" s="73"/>
      <c r="D52" s="63">
        <f>SUM(D48:D51)</f>
        <v>67.204074393129787</v>
      </c>
      <c r="E52" s="64">
        <f>SUM(E48:E51)</f>
        <v>74.875979115650665</v>
      </c>
      <c r="F52" s="7"/>
    </row>
    <row r="53" spans="1:6" ht="15.4" thickTop="1">
      <c r="A53" s="22"/>
      <c r="B53" s="49"/>
      <c r="D53" s="65"/>
      <c r="E53" s="66"/>
      <c r="F53" s="7"/>
    </row>
    <row r="54" spans="1:6" ht="15.4" thickBot="1">
      <c r="A54" s="22"/>
      <c r="B54" s="67" t="str">
        <f>CONCATENATE("d) ","für ",B9)</f>
        <v xml:space="preserve">d) für Mitarbeiter/innen im Bundesfreiwilligendienst (BUFDIs), im Freiwilligen Sozialen Jahr (FSJ) o.ä. </v>
      </c>
      <c r="D54" s="65"/>
      <c r="E54" s="66"/>
      <c r="F54" s="7"/>
    </row>
    <row r="55" spans="1:6" ht="15.4" thickTop="1">
      <c r="A55" s="22"/>
      <c r="B55" s="68" t="s">
        <v>39</v>
      </c>
      <c r="C55" s="71"/>
      <c r="D55" s="58">
        <f>$E$9</f>
        <v>14.669811320754716</v>
      </c>
      <c r="E55" s="59">
        <f>$E$9</f>
        <v>14.669811320754716</v>
      </c>
      <c r="F55" s="7"/>
    </row>
    <row r="56" spans="1:6" ht="15">
      <c r="A56" s="22"/>
      <c r="B56" s="69" t="s">
        <v>45</v>
      </c>
      <c r="C56" s="72"/>
      <c r="D56" s="60">
        <f>$E$15</f>
        <v>16.750640972624268</v>
      </c>
      <c r="E56" s="61">
        <f>$E$15</f>
        <v>16.750640972624268</v>
      </c>
      <c r="F56" s="7"/>
    </row>
    <row r="57" spans="1:6" ht="15">
      <c r="A57" s="6"/>
      <c r="B57" s="69" t="s">
        <v>40</v>
      </c>
      <c r="C57" s="72"/>
      <c r="D57" s="60">
        <f>$E$18</f>
        <v>6.0331651641716979</v>
      </c>
      <c r="E57" s="61">
        <f>$E$18</f>
        <v>6.0331651641716979</v>
      </c>
      <c r="F57" s="7"/>
    </row>
    <row r="58" spans="1:6" ht="15">
      <c r="A58" s="6"/>
      <c r="B58" s="69" t="s">
        <v>41</v>
      </c>
      <c r="C58" s="72"/>
      <c r="D58" s="62" t="s">
        <v>42</v>
      </c>
      <c r="E58" s="61">
        <f>$E$19</f>
        <v>7.6719047225208836</v>
      </c>
      <c r="F58" s="7"/>
    </row>
    <row r="59" spans="1:6" ht="15.4" thickBot="1">
      <c r="B59" s="70" t="s">
        <v>43</v>
      </c>
      <c r="C59" s="73"/>
      <c r="D59" s="63">
        <f>SUM(D55:D58)</f>
        <v>37.453617457550685</v>
      </c>
      <c r="E59" s="64">
        <f>SUM(E55:E58)</f>
        <v>45.12552218007157</v>
      </c>
      <c r="F59" s="7"/>
    </row>
    <row r="60" spans="1:6" ht="15.4" thickTop="1">
      <c r="D60" s="65"/>
      <c r="E60" s="66"/>
    </row>
    <row r="61" spans="1:6" ht="15.4" thickBot="1">
      <c r="B61" s="67" t="s">
        <v>62</v>
      </c>
      <c r="D61" s="65"/>
      <c r="E61" s="66"/>
    </row>
    <row r="62" spans="1:6" ht="15.4" thickTop="1">
      <c r="B62" s="68" t="s">
        <v>39</v>
      </c>
      <c r="C62" s="71"/>
      <c r="D62" s="58">
        <f>E10</f>
        <v>53.678438507981141</v>
      </c>
      <c r="E62" s="59">
        <f>E10</f>
        <v>53.678438507981141</v>
      </c>
    </row>
    <row r="63" spans="1:6" ht="15">
      <c r="B63" s="69" t="s">
        <v>45</v>
      </c>
      <c r="C63" s="72"/>
      <c r="D63" s="60">
        <f>$E$15</f>
        <v>16.750640972624268</v>
      </c>
      <c r="E63" s="61">
        <f>$E$15</f>
        <v>16.750640972624268</v>
      </c>
    </row>
    <row r="64" spans="1:6" ht="15">
      <c r="B64" s="69" t="s">
        <v>40</v>
      </c>
      <c r="C64" s="72"/>
      <c r="D64" s="60">
        <f>$E$18</f>
        <v>6.0331651641716979</v>
      </c>
      <c r="E64" s="61">
        <f>$E$18</f>
        <v>6.0331651641716979</v>
      </c>
    </row>
    <row r="65" spans="2:5" ht="15">
      <c r="B65" s="69" t="s">
        <v>41</v>
      </c>
      <c r="C65" s="72"/>
      <c r="D65" s="62" t="s">
        <v>42</v>
      </c>
      <c r="E65" s="61">
        <f>$E$19</f>
        <v>7.6719047225208836</v>
      </c>
    </row>
    <row r="66" spans="2:5" ht="15.4" thickBot="1">
      <c r="B66" s="70" t="s">
        <v>43</v>
      </c>
      <c r="C66" s="73"/>
      <c r="D66" s="63">
        <f>SUM(D62:D65)</f>
        <v>76.462244644777101</v>
      </c>
      <c r="E66" s="64">
        <f>SUM(E62:E65)</f>
        <v>84.134149367297979</v>
      </c>
    </row>
    <row r="67" spans="2:5" ht="13.15" thickTop="1"/>
  </sheetData>
  <sheetProtection sheet="1" objects="1" scenarios="1"/>
  <mergeCells count="11">
    <mergeCell ref="A2:E2"/>
    <mergeCell ref="E30:E33"/>
    <mergeCell ref="D32:D33"/>
    <mergeCell ref="G5:G10"/>
    <mergeCell ref="B25:E25"/>
    <mergeCell ref="G13:G23"/>
    <mergeCell ref="A3:B3"/>
    <mergeCell ref="B5:E5"/>
    <mergeCell ref="B12:E12"/>
    <mergeCell ref="B17:E17"/>
    <mergeCell ref="B22:E22"/>
  </mergeCells>
  <phoneticPr fontId="0" type="noConversion"/>
  <pageMargins left="0.78740157480314965" right="0.78740157480314965" top="0.78740157480314965" bottom="0.78740157480314965" header="0.59055118110236227" footer="0.59055118110236227"/>
  <pageSetup paperSize="9" scale="69" orientation="portrait" horizontalDpi="300" verticalDpi="300" r:id="rId1"/>
  <headerFooter alignWithMargins="0">
    <oddFooter>&amp;L&amp;"Arial,Standard"&amp;8Datei: &amp;F, Register: &amp;A, Seite &amp;P, © Sießegger 1996-2012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Kalk C</vt:lpstr>
      <vt:lpstr>Kalk B</vt:lpstr>
      <vt:lpstr>Kalk D</vt:lpstr>
    </vt:vector>
  </TitlesOfParts>
  <Company>Sießegger &amp;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Sießegger</dc:creator>
  <cp:lastModifiedBy>Thomas Sießegger</cp:lastModifiedBy>
  <cp:lastPrinted>2010-11-17T13:08:35Z</cp:lastPrinted>
  <dcterms:created xsi:type="dcterms:W3CDTF">1997-09-14T11:49:45Z</dcterms:created>
  <dcterms:modified xsi:type="dcterms:W3CDTF">2023-10-27T11:24:18Z</dcterms:modified>
</cp:coreProperties>
</file>